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dochody 07.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F239" i="1"/>
  <c r="E239" i="1"/>
  <c r="D231" i="1"/>
  <c r="D230" i="1"/>
  <c r="D228" i="1"/>
  <c r="D227" i="1"/>
  <c r="E210" i="1"/>
  <c r="F210" i="1" s="1"/>
  <c r="F194" i="1"/>
  <c r="E194" i="1"/>
  <c r="D194" i="1"/>
  <c r="C194" i="1"/>
  <c r="C244" i="1" s="1"/>
  <c r="D187" i="1"/>
  <c r="C187" i="1"/>
  <c r="G187" i="1" s="1"/>
  <c r="D186" i="1"/>
  <c r="C186" i="1"/>
  <c r="G186" i="1" s="1"/>
  <c r="D185" i="1"/>
  <c r="C185" i="1"/>
  <c r="G185" i="1" s="1"/>
  <c r="D184" i="1"/>
  <c r="C184" i="1"/>
  <c r="G184" i="1" s="1"/>
  <c r="D183" i="1"/>
  <c r="C183" i="1"/>
  <c r="D182" i="1"/>
  <c r="C182" i="1"/>
  <c r="D181" i="1"/>
  <c r="C181" i="1"/>
  <c r="G181" i="1" s="1"/>
  <c r="D180" i="1"/>
  <c r="C180" i="1"/>
  <c r="G180" i="1" s="1"/>
  <c r="D179" i="1"/>
  <c r="C179" i="1"/>
  <c r="G179" i="1" s="1"/>
  <c r="D178" i="1"/>
  <c r="C178" i="1"/>
  <c r="D177" i="1"/>
  <c r="C177" i="1"/>
  <c r="G177" i="1" s="1"/>
  <c r="D176" i="1"/>
  <c r="C176" i="1"/>
  <c r="G176" i="1" s="1"/>
  <c r="D175" i="1"/>
  <c r="C175" i="1"/>
  <c r="D174" i="1"/>
  <c r="C174" i="1"/>
  <c r="G174" i="1" s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G167" i="1" s="1"/>
  <c r="D166" i="1"/>
  <c r="C166" i="1"/>
  <c r="G166" i="1" s="1"/>
  <c r="D165" i="1"/>
  <c r="C165" i="1"/>
  <c r="D164" i="1"/>
  <c r="C164" i="1"/>
  <c r="D163" i="1"/>
  <c r="C163" i="1"/>
  <c r="G163" i="1" s="1"/>
  <c r="D162" i="1"/>
  <c r="C162" i="1"/>
  <c r="G162" i="1" s="1"/>
  <c r="D161" i="1"/>
  <c r="C161" i="1"/>
  <c r="G161" i="1" s="1"/>
  <c r="D160" i="1"/>
  <c r="C160" i="1"/>
  <c r="G160" i="1" s="1"/>
  <c r="D159" i="1"/>
  <c r="C159" i="1"/>
  <c r="G159" i="1" s="1"/>
  <c r="D158" i="1"/>
  <c r="C158" i="1"/>
  <c r="G158" i="1" s="1"/>
  <c r="D157" i="1"/>
  <c r="C157" i="1"/>
  <c r="G157" i="1" s="1"/>
  <c r="D156" i="1"/>
  <c r="C156" i="1"/>
  <c r="G156" i="1" s="1"/>
  <c r="D155" i="1"/>
  <c r="C155" i="1"/>
  <c r="D154" i="1"/>
  <c r="C154" i="1"/>
  <c r="D153" i="1"/>
  <c r="C153" i="1"/>
  <c r="D152" i="1"/>
  <c r="C152" i="1"/>
  <c r="D151" i="1"/>
  <c r="C151" i="1"/>
  <c r="G151" i="1" s="1"/>
  <c r="F148" i="1"/>
  <c r="E148" i="1"/>
  <c r="D147" i="1"/>
  <c r="C147" i="1"/>
  <c r="D146" i="1"/>
  <c r="C146" i="1"/>
  <c r="D145" i="1"/>
  <c r="C145" i="1"/>
  <c r="G145" i="1" s="1"/>
  <c r="D144" i="1"/>
  <c r="C144" i="1"/>
  <c r="D143" i="1"/>
  <c r="C143" i="1"/>
  <c r="G143" i="1" s="1"/>
  <c r="D142" i="1"/>
  <c r="C142" i="1"/>
  <c r="D141" i="1"/>
  <c r="C141" i="1"/>
  <c r="G141" i="1" s="1"/>
  <c r="D140" i="1"/>
  <c r="C140" i="1"/>
  <c r="G140" i="1" s="1"/>
  <c r="D139" i="1"/>
  <c r="C139" i="1"/>
  <c r="G139" i="1" s="1"/>
  <c r="D138" i="1"/>
  <c r="C138" i="1"/>
  <c r="G138" i="1" s="1"/>
  <c r="D137" i="1"/>
  <c r="C137" i="1"/>
  <c r="G137" i="1" s="1"/>
  <c r="D136" i="1"/>
  <c r="C136" i="1"/>
  <c r="D135" i="1"/>
  <c r="C135" i="1"/>
  <c r="G135" i="1" s="1"/>
  <c r="D134" i="1"/>
  <c r="C134" i="1"/>
  <c r="G134" i="1" s="1"/>
  <c r="D133" i="1"/>
  <c r="C133" i="1"/>
  <c r="G133" i="1" s="1"/>
  <c r="D132" i="1"/>
  <c r="C132" i="1"/>
  <c r="D131" i="1"/>
  <c r="C131" i="1"/>
  <c r="G131" i="1" s="1"/>
  <c r="D130" i="1"/>
  <c r="C130" i="1"/>
  <c r="D129" i="1"/>
  <c r="C129" i="1"/>
  <c r="G129" i="1" s="1"/>
  <c r="D128" i="1"/>
  <c r="C128" i="1"/>
  <c r="D127" i="1"/>
  <c r="C127" i="1"/>
  <c r="D126" i="1"/>
  <c r="C126" i="1"/>
  <c r="D125" i="1"/>
  <c r="C125" i="1"/>
  <c r="F124" i="1"/>
  <c r="E124" i="1"/>
  <c r="D123" i="1"/>
  <c r="C123" i="1"/>
  <c r="D122" i="1"/>
  <c r="C122" i="1"/>
  <c r="D121" i="1"/>
  <c r="C121" i="1"/>
  <c r="D120" i="1"/>
  <c r="D119" i="1" s="1"/>
  <c r="C120" i="1"/>
  <c r="F119" i="1"/>
  <c r="E119" i="1"/>
  <c r="D118" i="1"/>
  <c r="C118" i="1"/>
  <c r="G118" i="1" s="1"/>
  <c r="D117" i="1"/>
  <c r="C117" i="1"/>
  <c r="D116" i="1"/>
  <c r="C116" i="1"/>
  <c r="G116" i="1" s="1"/>
  <c r="F115" i="1"/>
  <c r="E115" i="1"/>
  <c r="D115" i="1"/>
  <c r="E114" i="1"/>
  <c r="D113" i="1"/>
  <c r="C113" i="1"/>
  <c r="D112" i="1"/>
  <c r="C112" i="1"/>
  <c r="D111" i="1"/>
  <c r="C111" i="1"/>
  <c r="D110" i="1"/>
  <c r="C110" i="1"/>
  <c r="D109" i="1"/>
  <c r="C109" i="1"/>
  <c r="F108" i="1"/>
  <c r="D108" i="1"/>
  <c r="C108" i="1"/>
  <c r="D107" i="1"/>
  <c r="C107" i="1"/>
  <c r="G107" i="1" s="1"/>
  <c r="D106" i="1"/>
  <c r="C106" i="1"/>
  <c r="D105" i="1"/>
  <c r="C105" i="1"/>
  <c r="D104" i="1"/>
  <c r="C104" i="1"/>
  <c r="D103" i="1"/>
  <c r="C103" i="1"/>
  <c r="G103" i="1" s="1"/>
  <c r="F102" i="1"/>
  <c r="F89" i="1" s="1"/>
  <c r="E102" i="1"/>
  <c r="C102" i="1"/>
  <c r="D101" i="1"/>
  <c r="C101" i="1"/>
  <c r="D100" i="1"/>
  <c r="C100" i="1"/>
  <c r="G100" i="1" s="1"/>
  <c r="D99" i="1"/>
  <c r="C99" i="1"/>
  <c r="G99" i="1" s="1"/>
  <c r="D98" i="1"/>
  <c r="C98" i="1"/>
  <c r="D97" i="1"/>
  <c r="C97" i="1"/>
  <c r="G97" i="1" s="1"/>
  <c r="D96" i="1"/>
  <c r="C96" i="1"/>
  <c r="D95" i="1"/>
  <c r="C95" i="1"/>
  <c r="G95" i="1" s="1"/>
  <c r="D94" i="1"/>
  <c r="C94" i="1"/>
  <c r="D93" i="1"/>
  <c r="C93" i="1"/>
  <c r="D92" i="1"/>
  <c r="D91" i="1" s="1"/>
  <c r="C92" i="1"/>
  <c r="D90" i="1"/>
  <c r="C90" i="1"/>
  <c r="G90" i="1" s="1"/>
  <c r="E89" i="1"/>
  <c r="D88" i="1"/>
  <c r="C88" i="1"/>
  <c r="G88" i="1" s="1"/>
  <c r="D87" i="1"/>
  <c r="C87" i="1"/>
  <c r="D86" i="1"/>
  <c r="C86" i="1"/>
  <c r="D85" i="1"/>
  <c r="C85" i="1"/>
  <c r="D84" i="1"/>
  <c r="C84" i="1"/>
  <c r="D83" i="1"/>
  <c r="C83" i="1"/>
  <c r="D82" i="1"/>
  <c r="C82" i="1"/>
  <c r="G82" i="1" s="1"/>
  <c r="D81" i="1"/>
  <c r="C81" i="1"/>
  <c r="G81" i="1" s="1"/>
  <c r="D80" i="1"/>
  <c r="C80" i="1"/>
  <c r="G80" i="1" s="1"/>
  <c r="F79" i="1"/>
  <c r="F240" i="1" s="1"/>
  <c r="E79" i="1"/>
  <c r="E240" i="1" s="1"/>
  <c r="D79" i="1"/>
  <c r="D78" i="1"/>
  <c r="C78" i="1"/>
  <c r="F77" i="1"/>
  <c r="D76" i="1"/>
  <c r="C76" i="1"/>
  <c r="D75" i="1"/>
  <c r="C75" i="1"/>
  <c r="D74" i="1"/>
  <c r="C74" i="1"/>
  <c r="D73" i="1"/>
  <c r="D72" i="1" s="1"/>
  <c r="C73" i="1"/>
  <c r="F72" i="1"/>
  <c r="E72" i="1"/>
  <c r="D71" i="1"/>
  <c r="C71" i="1"/>
  <c r="G71" i="1" s="1"/>
  <c r="D70" i="1"/>
  <c r="D69" i="1" s="1"/>
  <c r="C70" i="1"/>
  <c r="F69" i="1"/>
  <c r="E69" i="1"/>
  <c r="D68" i="1"/>
  <c r="C68" i="1"/>
  <c r="D67" i="1"/>
  <c r="C67" i="1"/>
  <c r="G67" i="1" s="1"/>
  <c r="E66" i="1"/>
  <c r="D65" i="1"/>
  <c r="C65" i="1"/>
  <c r="D64" i="1"/>
  <c r="D63" i="1" s="1"/>
  <c r="C64" i="1"/>
  <c r="F63" i="1"/>
  <c r="E63" i="1"/>
  <c r="D62" i="1"/>
  <c r="C62" i="1"/>
  <c r="D61" i="1"/>
  <c r="D60" i="1" s="1"/>
  <c r="C61" i="1"/>
  <c r="F60" i="1"/>
  <c r="F59" i="1" s="1"/>
  <c r="E60" i="1"/>
  <c r="E59" i="1"/>
  <c r="D58" i="1"/>
  <c r="C58" i="1"/>
  <c r="D57" i="1"/>
  <c r="C57" i="1"/>
  <c r="G57" i="1" s="1"/>
  <c r="F56" i="1"/>
  <c r="E56" i="1"/>
  <c r="D56" i="1"/>
  <c r="D55" i="1"/>
  <c r="C55" i="1"/>
  <c r="D54" i="1"/>
  <c r="D53" i="1" s="1"/>
  <c r="C54" i="1"/>
  <c r="F53" i="1"/>
  <c r="E53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C42" i="1" s="1"/>
  <c r="F42" i="1"/>
  <c r="E42" i="1"/>
  <c r="D42" i="1"/>
  <c r="D41" i="1"/>
  <c r="C41" i="1"/>
  <c r="G41" i="1" s="1"/>
  <c r="D40" i="1"/>
  <c r="C40" i="1"/>
  <c r="G40" i="1" s="1"/>
  <c r="D39" i="1"/>
  <c r="C39" i="1"/>
  <c r="G39" i="1" s="1"/>
  <c r="D38" i="1"/>
  <c r="C38" i="1"/>
  <c r="G38" i="1" s="1"/>
  <c r="D37" i="1"/>
  <c r="C37" i="1"/>
  <c r="G37" i="1" s="1"/>
  <c r="D36" i="1"/>
  <c r="C36" i="1"/>
  <c r="D35" i="1"/>
  <c r="C35" i="1"/>
  <c r="G35" i="1" s="1"/>
  <c r="D34" i="1"/>
  <c r="C34" i="1"/>
  <c r="G34" i="1" s="1"/>
  <c r="D33" i="1"/>
  <c r="C33" i="1"/>
  <c r="G33" i="1" s="1"/>
  <c r="F32" i="1"/>
  <c r="E32" i="1"/>
  <c r="D31" i="1"/>
  <c r="C31" i="1"/>
  <c r="D30" i="1"/>
  <c r="C30" i="1"/>
  <c r="D29" i="1"/>
  <c r="C29" i="1"/>
  <c r="C28" i="1" s="1"/>
  <c r="F28" i="1"/>
  <c r="E28" i="1"/>
  <c r="D28" i="1"/>
  <c r="D27" i="1"/>
  <c r="C27" i="1"/>
  <c r="G27" i="1" s="1"/>
  <c r="D26" i="1"/>
  <c r="C26" i="1"/>
  <c r="D25" i="1"/>
  <c r="C25" i="1"/>
  <c r="G25" i="1" s="1"/>
  <c r="D24" i="1"/>
  <c r="C24" i="1"/>
  <c r="D23" i="1"/>
  <c r="C23" i="1"/>
  <c r="D22" i="1"/>
  <c r="C22" i="1"/>
  <c r="G22" i="1" s="1"/>
  <c r="D21" i="1"/>
  <c r="C21" i="1"/>
  <c r="F20" i="1"/>
  <c r="E20" i="1"/>
  <c r="D20" i="1"/>
  <c r="D19" i="1"/>
  <c r="C19" i="1"/>
  <c r="G19" i="1" s="1"/>
  <c r="D18" i="1"/>
  <c r="C18" i="1"/>
  <c r="D17" i="1"/>
  <c r="C17" i="1"/>
  <c r="D16" i="1"/>
  <c r="C16" i="1"/>
  <c r="G16" i="1" s="1"/>
  <c r="D15" i="1"/>
  <c r="C15" i="1"/>
  <c r="F14" i="1"/>
  <c r="F13" i="1" s="1"/>
  <c r="E14" i="1"/>
  <c r="D14" i="1"/>
  <c r="D12" i="1"/>
  <c r="C12" i="1"/>
  <c r="G12" i="1" s="1"/>
  <c r="D11" i="1"/>
  <c r="C11" i="1"/>
  <c r="G11" i="1" s="1"/>
  <c r="D10" i="1"/>
  <c r="C10" i="1"/>
  <c r="G10" i="1" s="1"/>
  <c r="D9" i="1"/>
  <c r="C9" i="1"/>
  <c r="D8" i="1"/>
  <c r="C8" i="1"/>
  <c r="D7" i="1"/>
  <c r="C7" i="1"/>
  <c r="G7" i="1" s="1"/>
  <c r="D6" i="1"/>
  <c r="D5" i="1" s="1"/>
  <c r="C6" i="1"/>
  <c r="C5" i="1" s="1"/>
  <c r="F5" i="1"/>
  <c r="E5" i="1"/>
  <c r="D1" i="1"/>
  <c r="E13" i="1" l="1"/>
  <c r="C32" i="1"/>
  <c r="D32" i="1"/>
  <c r="E52" i="1"/>
  <c r="C53" i="1"/>
  <c r="C60" i="1"/>
  <c r="G60" i="1" s="1"/>
  <c r="G65" i="1"/>
  <c r="D66" i="1"/>
  <c r="D77" i="1"/>
  <c r="D148" i="1"/>
  <c r="D13" i="1"/>
  <c r="G8" i="1"/>
  <c r="C56" i="1"/>
  <c r="G56" i="1" s="1"/>
  <c r="G58" i="1"/>
  <c r="F52" i="1"/>
  <c r="C63" i="1"/>
  <c r="C66" i="1"/>
  <c r="G66" i="1" s="1"/>
  <c r="G68" i="1"/>
  <c r="G70" i="1"/>
  <c r="C79" i="1"/>
  <c r="G79" i="1" s="1"/>
  <c r="C91" i="1"/>
  <c r="C89" i="1" s="1"/>
  <c r="G94" i="1"/>
  <c r="G96" i="1"/>
  <c r="G98" i="1"/>
  <c r="D102" i="1"/>
  <c r="G104" i="1"/>
  <c r="G106" i="1"/>
  <c r="G117" i="1"/>
  <c r="C119" i="1"/>
  <c r="C124" i="1"/>
  <c r="G127" i="1"/>
  <c r="G102" i="1"/>
  <c r="G142" i="1"/>
  <c r="G165" i="1"/>
  <c r="G32" i="1"/>
  <c r="G53" i="1"/>
  <c r="D59" i="1"/>
  <c r="D52" i="1" s="1"/>
  <c r="G63" i="1"/>
  <c r="G6" i="1"/>
  <c r="G9" i="1"/>
  <c r="C14" i="1"/>
  <c r="G14" i="1" s="1"/>
  <c r="G15" i="1"/>
  <c r="G17" i="1"/>
  <c r="G18" i="1"/>
  <c r="C20" i="1"/>
  <c r="G20" i="1" s="1"/>
  <c r="G21" i="1"/>
  <c r="G28" i="1"/>
  <c r="G29" i="1"/>
  <c r="G30" i="1"/>
  <c r="G31" i="1"/>
  <c r="G36" i="1"/>
  <c r="G44" i="1"/>
  <c r="G45" i="1"/>
  <c r="G54" i="1"/>
  <c r="G55" i="1"/>
  <c r="C59" i="1"/>
  <c r="G59" i="1" s="1"/>
  <c r="G61" i="1"/>
  <c r="G62" i="1"/>
  <c r="G64" i="1"/>
  <c r="D89" i="1"/>
  <c r="G89" i="1" s="1"/>
  <c r="F114" i="1"/>
  <c r="F50" i="1" s="1"/>
  <c r="F188" i="1" s="1"/>
  <c r="G73" i="1"/>
  <c r="G74" i="1"/>
  <c r="G75" i="1"/>
  <c r="G76" i="1"/>
  <c r="C77" i="1"/>
  <c r="G77" i="1" s="1"/>
  <c r="E77" i="1"/>
  <c r="E50" i="1" s="1"/>
  <c r="E188" i="1" s="1"/>
  <c r="G78" i="1"/>
  <c r="G84" i="1"/>
  <c r="G85" i="1"/>
  <c r="G86" i="1"/>
  <c r="G101" i="1"/>
  <c r="G105" i="1"/>
  <c r="G108" i="1"/>
  <c r="C115" i="1"/>
  <c r="G115" i="1" s="1"/>
  <c r="G122" i="1"/>
  <c r="G123" i="1"/>
  <c r="D124" i="1"/>
  <c r="D114" i="1" s="1"/>
  <c r="G128" i="1"/>
  <c r="G130" i="1"/>
  <c r="G132" i="1"/>
  <c r="G136" i="1"/>
  <c r="G144" i="1"/>
  <c r="C148" i="1"/>
  <c r="G148" i="1" s="1"/>
  <c r="G5" i="1"/>
  <c r="G42" i="1"/>
  <c r="G43" i="1"/>
  <c r="C69" i="1"/>
  <c r="C72" i="1"/>
  <c r="G72" i="1" s="1"/>
  <c r="G119" i="1"/>
  <c r="C211" i="1"/>
  <c r="C215" i="1" s="1"/>
  <c r="G83" i="1"/>
  <c r="G91" i="1"/>
  <c r="G120" i="1"/>
  <c r="G204" i="1"/>
  <c r="G194" i="1"/>
  <c r="C209" i="1"/>
  <c r="C114" i="1" l="1"/>
  <c r="C13" i="1"/>
  <c r="G13" i="1" s="1"/>
  <c r="D207" i="1"/>
  <c r="D204" i="1"/>
  <c r="F238" i="1"/>
  <c r="F242" i="1" s="1"/>
  <c r="F193" i="1"/>
  <c r="F254" i="1"/>
  <c r="F227" i="1"/>
  <c r="F229" i="1" s="1"/>
  <c r="F209" i="1"/>
  <c r="G124" i="1"/>
  <c r="D50" i="1"/>
  <c r="D188" i="1" s="1"/>
  <c r="C204" i="1"/>
  <c r="C207" i="1"/>
  <c r="G207" i="1" s="1"/>
  <c r="G114" i="1"/>
  <c r="E207" i="1"/>
  <c r="F207" i="1" s="1"/>
  <c r="C52" i="1"/>
  <c r="G69" i="1"/>
  <c r="E209" i="1"/>
  <c r="E254" i="1"/>
  <c r="E238" i="1"/>
  <c r="E242" i="1" s="1"/>
  <c r="E227" i="1"/>
  <c r="E229" i="1" s="1"/>
  <c r="E193" i="1"/>
  <c r="F192" i="1"/>
  <c r="F206" i="1"/>
  <c r="D220" i="1" l="1"/>
  <c r="E220" i="1" s="1"/>
  <c r="F220" i="1" s="1"/>
  <c r="D193" i="1"/>
  <c r="D191" i="1"/>
  <c r="D205" i="1"/>
  <c r="F204" i="1"/>
  <c r="E206" i="1"/>
  <c r="E192" i="1"/>
  <c r="G52" i="1"/>
  <c r="C50" i="1"/>
  <c r="D192" i="1" l="1"/>
  <c r="D206" i="1"/>
  <c r="G50" i="1"/>
  <c r="C188" i="1"/>
  <c r="E204" i="1" l="1"/>
  <c r="C191" i="1"/>
  <c r="G188" i="1"/>
  <c r="C205" i="1"/>
  <c r="C193" i="1"/>
  <c r="C220" i="1"/>
  <c r="C197" i="1"/>
  <c r="C206" i="1" l="1"/>
  <c r="C225" i="1"/>
  <c r="C192" i="1"/>
  <c r="G193" i="1"/>
  <c r="G205" i="1"/>
</calcChain>
</file>

<file path=xl/comments1.xml><?xml version="1.0" encoding="utf-8"?>
<comments xmlns="http://schemas.openxmlformats.org/spreadsheetml/2006/main">
  <authors>
    <author>Wydział Planowania</author>
  </authors>
  <commentList>
    <comment ref="B14" authorId="0" shapeId="0">
      <text>
        <r>
          <rPr>
            <sz val="8"/>
            <color indexed="81"/>
            <rFont val="Tahoma"/>
            <family val="2"/>
            <charset val="238"/>
          </rPr>
          <t>203,213</t>
        </r>
      </text>
    </comment>
    <comment ref="B20" authorId="0" shapeId="0">
      <text>
        <r>
          <rPr>
            <sz val="8"/>
            <color indexed="81"/>
            <rFont val="Tahoma"/>
            <family val="2"/>
            <charset val="238"/>
          </rPr>
          <t>201,211,641</t>
        </r>
      </text>
    </comment>
    <comment ref="B28" authorId="0" shapeId="0">
      <text>
        <r>
          <rPr>
            <sz val="8"/>
            <color indexed="81"/>
            <rFont val="Tahoma"/>
            <family val="2"/>
            <charset val="238"/>
          </rPr>
          <t>202,212</t>
        </r>
      </text>
    </comment>
    <comment ref="B32" authorId="0" shapeId="0">
      <text>
        <r>
          <rPr>
            <sz val="8"/>
            <color indexed="81"/>
            <rFont val="Tahoma"/>
            <family val="2"/>
            <charset val="238"/>
          </rPr>
          <t xml:space="preserve">231,661,232
</t>
        </r>
      </text>
    </comment>
    <comment ref="B42" authorId="0" shapeId="0">
      <text>
        <r>
          <rPr>
            <sz val="8"/>
            <color indexed="81"/>
            <rFont val="Tahoma"/>
            <family val="2"/>
            <charset val="238"/>
          </rPr>
          <t>626</t>
        </r>
      </text>
    </comment>
  </commentList>
</comments>
</file>

<file path=xl/sharedStrings.xml><?xml version="1.0" encoding="utf-8"?>
<sst xmlns="http://schemas.openxmlformats.org/spreadsheetml/2006/main" count="151" uniqueCount="111">
  <si>
    <t>Lp.</t>
  </si>
  <si>
    <t>Wyszczególnienie</t>
  </si>
  <si>
    <t>Plan</t>
  </si>
  <si>
    <t>%</t>
  </si>
  <si>
    <t xml:space="preserve">Wykonanie </t>
  </si>
  <si>
    <t xml:space="preserve">prognozy wykonania </t>
  </si>
  <si>
    <t>PROGNOZA</t>
  </si>
  <si>
    <t>lipiec 2022</t>
  </si>
  <si>
    <t>czerwiec/lipiec 2018</t>
  </si>
  <si>
    <t>I</t>
  </si>
  <si>
    <t>SUBWENCJE OGÓŁEM</t>
  </si>
  <si>
    <t>Część równoważąca dla powiatów</t>
  </si>
  <si>
    <t>Część wyrównawcza</t>
  </si>
  <si>
    <t>Część równoważąca dla gmin</t>
  </si>
  <si>
    <t>Część oświatowa</t>
  </si>
  <si>
    <t>Uzupełnienie subwencji ogólnej</t>
  </si>
  <si>
    <t>Środki na uzupełnienie dochodów gmin</t>
  </si>
  <si>
    <t>Środki na uzupełnienie dochodów powiatów</t>
  </si>
  <si>
    <t>II</t>
  </si>
  <si>
    <t>DOTACJE</t>
  </si>
  <si>
    <t xml:space="preserve">dotacje na zadania własne </t>
  </si>
  <si>
    <t>dotacje na zadania z zakresu administracji rządowej, zlecone i wykonywane przez miasto</t>
  </si>
  <si>
    <t>dotacje na zadania wykonywane w ramach porozumień z organami administracji rządowej</t>
  </si>
  <si>
    <t>dotacje na zadania gminne i powiatowe realizowane na podstawie porozumień zawartych między jednostkami samorządowymi</t>
  </si>
  <si>
    <t>dotacje z funduszy celowych</t>
  </si>
  <si>
    <t>III</t>
  </si>
  <si>
    <t>DOCHODY POZOSTAŁE</t>
  </si>
  <si>
    <t>z tego:</t>
  </si>
  <si>
    <t>Podatki</t>
  </si>
  <si>
    <t>a)</t>
  </si>
  <si>
    <t>od nieruchomości</t>
  </si>
  <si>
    <t>- od osób prawnych</t>
  </si>
  <si>
    <t>- od osób fizycznych</t>
  </si>
  <si>
    <t>b)</t>
  </si>
  <si>
    <t>od środków transportowych</t>
  </si>
  <si>
    <t>c)</t>
  </si>
  <si>
    <t>udziały w podatku dochodowym stanowiącym dochód budżetu państwa</t>
  </si>
  <si>
    <t xml:space="preserve"> - od osób prawnych</t>
  </si>
  <si>
    <t>* gminy</t>
  </si>
  <si>
    <t>* powiatu</t>
  </si>
  <si>
    <t>d)</t>
  </si>
  <si>
    <t>rolny</t>
  </si>
  <si>
    <t>e)</t>
  </si>
  <si>
    <t>leśny</t>
  </si>
  <si>
    <t>f)</t>
  </si>
  <si>
    <t>od umów cywilnoprawnych</t>
  </si>
  <si>
    <t>g)</t>
  </si>
  <si>
    <t>karta podatkowa</t>
  </si>
  <si>
    <t>h)</t>
  </si>
  <si>
    <t xml:space="preserve">od spadków i darowizn </t>
  </si>
  <si>
    <t>Dochody z majątku gminy</t>
  </si>
  <si>
    <t xml:space="preserve">dzierżawy i najem składników majątkowych </t>
  </si>
  <si>
    <t>sprzedaż składników majątkowych</t>
  </si>
  <si>
    <t>wpłaty z tytułu odpłatnego nabycia prawa własności oraz prawa użytkowania wieczystego nieruchomości</t>
  </si>
  <si>
    <t>wpływy z opłat za trwały zarząd, użytkowanie i służebności</t>
  </si>
  <si>
    <t>wpływy z opłat z tytułu użytkowania wieczystego nieruchomości</t>
  </si>
  <si>
    <t>wpływy z tytułu przekształcenia prawa użytkowania wieczystego przysługującego osobom fizycznym w prawo własności</t>
  </si>
  <si>
    <t>wpływy z tytułu odszkodowania za przejęte nieruchomości pod inwestycje celu publicznego</t>
  </si>
  <si>
    <t>dochody ze zbycia praw majątkowych</t>
  </si>
  <si>
    <t>Opłaty</t>
  </si>
  <si>
    <t>targowa</t>
  </si>
  <si>
    <t xml:space="preserve">za zezwolenia na sprzedaż napojów alkoholowych </t>
  </si>
  <si>
    <t xml:space="preserve">skarbowa </t>
  </si>
  <si>
    <t xml:space="preserve">eksploatacyjna </t>
  </si>
  <si>
    <t xml:space="preserve">komunikacyjna </t>
  </si>
  <si>
    <t>za wydanie prawa jazdy</t>
  </si>
  <si>
    <t>korzystanie z wychowania przedszkolnego</t>
  </si>
  <si>
    <t>wyżywienie w przedszkolach</t>
  </si>
  <si>
    <t>i)</t>
  </si>
  <si>
    <t>gospodarownie odpadami komunalnymi</t>
  </si>
  <si>
    <t>j)</t>
  </si>
  <si>
    <t>reklamowa</t>
  </si>
  <si>
    <t>k)</t>
  </si>
  <si>
    <t xml:space="preserve">pozostałe </t>
  </si>
  <si>
    <t>Dochody pozostałe</t>
  </si>
  <si>
    <t xml:space="preserve">wpływy z kar i grzywien </t>
  </si>
  <si>
    <t>wpływy z usług</t>
  </si>
  <si>
    <t xml:space="preserve">odsetki </t>
  </si>
  <si>
    <t>rozliczenia/zwroty z lat ubiegłych</t>
  </si>
  <si>
    <t>kary i odszkodowania wynikające z umów</t>
  </si>
  <si>
    <t>spadki, zapisy, darowizny</t>
  </si>
  <si>
    <t>różne dochody</t>
  </si>
  <si>
    <t>wpływy do budżetu części zysku gosp. Pomocn.</t>
  </si>
  <si>
    <t>doch. j.s.t. związane z realizacją zadań z zakresu admin. rząd. oraz innych zadań zlec. ustawami</t>
  </si>
  <si>
    <t>wpływy do wyjaśnienia</t>
  </si>
  <si>
    <t>wpływy ze zwrótów dotacji wykorzystanych niezgodnie z przeznaczeniem lub pobranych w nadmiernej wysokości</t>
  </si>
  <si>
    <t>dywidendy i kwoty uzyskane ze zbycia praw majątkowych</t>
  </si>
  <si>
    <t>wpływy do budżetu nadwyżki środków obrotowych zakł. Budżetowych</t>
  </si>
  <si>
    <t>środki na dofinansowanie własnych zadań bieżących gmin (zwiazków gmin), powiatów (zwiąków powiatów), samorządów województw, pozyskane z innych źródeł</t>
  </si>
  <si>
    <t>Rekompensaty utraconych dochodów w podatkach i opłatach lokalnych</t>
  </si>
  <si>
    <t>odsetki od pożyczek udzielonych</t>
  </si>
  <si>
    <t>wpływy do budżetu za środków specjalnych</t>
  </si>
  <si>
    <t>Wpływy do budżetu nadwyżki dochodów własnych lub środków obrotowych</t>
  </si>
  <si>
    <t>dotacja otrzymana z budżetu przez gospodarstwo pomocnicze na pierwsze wyposażenie w środki obrotowe</t>
  </si>
  <si>
    <t>Środki otrzymane od pozostałych jednostek zaliczanych do sektora finansów publicznych na realizację zadań bieżących jednostek zaliczanych do sektora finansów publicznych</t>
  </si>
  <si>
    <t>Wpłata środków finansowych z niewykorzystanych w terminie wydatków, które nie wygasają z upływem roku budżetowego</t>
  </si>
  <si>
    <t>środki na inwestycje pozyskane z innych źródeł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</si>
  <si>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</si>
  <si>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Środki na inwestycje na drogach publicznych powiatowych i wojewódzkich oraz na drogach powiatowych, wojewódzkich i krajowych w granicach miast na prawach powiatu</t>
  </si>
  <si>
    <t>środki zewnętrzne pomocowe</t>
  </si>
  <si>
    <t>bieżące</t>
  </si>
  <si>
    <t>majątkowe</t>
  </si>
  <si>
    <t xml:space="preserve">  </t>
  </si>
  <si>
    <t>OGÓŁEM</t>
  </si>
  <si>
    <t>s</t>
  </si>
  <si>
    <t/>
  </si>
  <si>
    <t>DOCHODY BIEŻĄCE</t>
  </si>
  <si>
    <t>WYDATKI</t>
  </si>
  <si>
    <t>PRZYCHODY</t>
  </si>
  <si>
    <t>ROZCHODY</t>
  </si>
  <si>
    <t>pozostałe bez środków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</si>
</sst>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sz val="7"/>
      <name val="Times New Roman CE"/>
      <family val="1"/>
      <charset val="238"/>
    </font>
    <font>
      <sz val="7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 CE"/>
      <family val="1"/>
      <charset val="238"/>
    </font>
    <font>
      <b/>
      <sz val="10"/>
      <name val="Arial P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0" quotePrefix="1" applyNumberFormat="1" applyFont="1" applyFill="1" applyBorder="1" applyAlignment="1">
      <alignment horizontal="center" vertical="top" wrapText="1"/>
    </xf>
    <xf numFmtId="10" fontId="2" fillId="2" borderId="2" xfId="0" applyNumberFormat="1" applyFont="1" applyFill="1" applyBorder="1" applyAlignment="1">
      <alignment horizontal="center" vertical="top" wrapText="1"/>
    </xf>
    <xf numFmtId="0" fontId="2" fillId="2" borderId="2" xfId="0" quotePrefix="1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Alignment="1">
      <alignment wrapText="1"/>
    </xf>
    <xf numFmtId="1" fontId="4" fillId="0" borderId="3" xfId="0" quotePrefix="1" applyNumberFormat="1" applyFont="1" applyFill="1" applyBorder="1" applyAlignment="1">
      <alignment horizontal="center" vertical="top" wrapText="1"/>
    </xf>
    <xf numFmtId="10" fontId="4" fillId="0" borderId="3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10" fontId="2" fillId="2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10" fontId="6" fillId="0" borderId="4" xfId="0" applyNumberFormat="1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4" fontId="6" fillId="3" borderId="4" xfId="0" applyNumberFormat="1" applyFont="1" applyFill="1" applyBorder="1" applyAlignment="1">
      <alignment vertical="top" wrapText="1"/>
    </xf>
    <xf numFmtId="10" fontId="6" fillId="3" borderId="4" xfId="0" applyNumberFormat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vertical="top" wrapText="1"/>
    </xf>
    <xf numFmtId="4" fontId="6" fillId="4" borderId="4" xfId="0" applyNumberFormat="1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10" fontId="6" fillId="4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10" fontId="2" fillId="0" borderId="4" xfId="0" applyNumberFormat="1" applyFont="1" applyFill="1" applyBorder="1" applyAlignment="1">
      <alignment vertical="top" wrapText="1"/>
    </xf>
    <xf numFmtId="0" fontId="6" fillId="0" borderId="4" xfId="0" quotePrefix="1" applyFont="1" applyFill="1" applyBorder="1" applyAlignment="1">
      <alignment vertical="top" wrapText="1"/>
    </xf>
    <xf numFmtId="4" fontId="6" fillId="5" borderId="4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6" borderId="4" xfId="0" applyNumberFormat="1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10" fontId="6" fillId="0" borderId="0" xfId="0" applyNumberFormat="1" applyFont="1" applyFill="1" applyBorder="1" applyAlignment="1">
      <alignment vertical="top" wrapText="1"/>
    </xf>
    <xf numFmtId="10" fontId="10" fillId="0" borderId="0" xfId="0" applyNumberFormat="1" applyFont="1" applyFill="1" applyBorder="1" applyAlignment="1">
      <alignment vertical="top" wrapText="1"/>
    </xf>
    <xf numFmtId="10" fontId="2" fillId="2" borderId="0" xfId="0" applyNumberFormat="1" applyFont="1" applyFill="1" applyBorder="1" applyAlignment="1">
      <alignment vertical="top" wrapText="1"/>
    </xf>
    <xf numFmtId="4" fontId="6" fillId="4" borderId="0" xfId="0" applyNumberFormat="1" applyFont="1" applyFill="1" applyBorder="1" applyAlignment="1">
      <alignment vertical="top" wrapText="1"/>
    </xf>
    <xf numFmtId="4" fontId="10" fillId="0" borderId="0" xfId="0" quotePrefix="1" applyNumberFormat="1" applyFont="1" applyFill="1" applyBorder="1" applyAlignment="1">
      <alignment vertical="top" wrapText="1"/>
    </xf>
    <xf numFmtId="4" fontId="11" fillId="7" borderId="5" xfId="0" applyNumberFormat="1" applyFont="1" applyFill="1" applyBorder="1" applyAlignment="1">
      <alignment horizontal="right" vertical="top" wrapText="1"/>
    </xf>
    <xf numFmtId="10" fontId="11" fillId="7" borderId="5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DOCHODY%202022/dochody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hw bud 2022"/>
      <sheetName val="I 2022"/>
      <sheetName val="II 2022"/>
      <sheetName val="I kwartał 2022"/>
      <sheetName val="III bestia"/>
      <sheetName val="IV 2022"/>
      <sheetName val="V 2022"/>
      <sheetName val="VI 2020 plan"/>
      <sheetName val="II kwartał 2022"/>
      <sheetName val="VII 2022"/>
      <sheetName val="VII 2020 plan"/>
      <sheetName val="VIII 2021"/>
      <sheetName val="III kwartał 2021"/>
      <sheetName val="10.2021"/>
      <sheetName val="XII 2020"/>
      <sheetName val="IV kwartał 2020"/>
      <sheetName val="roboczy"/>
      <sheetName val="rob perf"/>
      <sheetName val="doch spr"/>
      <sheetName val="wydatki WPF rob"/>
      <sheetName val="doch spr mies"/>
      <sheetName val="perf WPF"/>
      <sheetName val="do wpf rob nowe"/>
      <sheetName val="Arkusz1"/>
      <sheetName val="do wpf (sesja paź)"/>
      <sheetName val="do wpf"/>
      <sheetName val="rob do wpf"/>
      <sheetName val="rob"/>
      <sheetName val="rob plan 09.2014"/>
      <sheetName val="śr zewnętrzne"/>
      <sheetName val="06.2022 działy"/>
      <sheetName val="działy 12.2020"/>
      <sheetName val="doch działy 2"/>
      <sheetName val="wyd rozdz 05.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B49" t="str">
            <v>DOCHODY OGÓŁEM</v>
          </cell>
          <cell r="Q49">
            <v>775532552.25999999</v>
          </cell>
          <cell r="R49">
            <v>497824982.59999996</v>
          </cell>
        </row>
        <row r="51">
          <cell r="B51" t="str">
            <v>dochody bieżące (1.1)</v>
          </cell>
          <cell r="Q51">
            <v>724434270.30999994</v>
          </cell>
          <cell r="R51">
            <v>485468737.40999997</v>
          </cell>
        </row>
        <row r="53">
          <cell r="B53" t="str">
            <v>udziały fizyczne (1.1.1)</v>
          </cell>
          <cell r="Q53">
            <v>132183837</v>
          </cell>
          <cell r="R53">
            <v>77107240</v>
          </cell>
        </row>
        <row r="54">
          <cell r="B54" t="str">
            <v>0010'</v>
          </cell>
          <cell r="Q54">
            <v>104299821</v>
          </cell>
          <cell r="R54">
            <v>60841564</v>
          </cell>
        </row>
        <row r="55">
          <cell r="B55" t="str">
            <v>0010</v>
          </cell>
          <cell r="Q55">
            <v>27884016</v>
          </cell>
          <cell r="R55">
            <v>16265676</v>
          </cell>
        </row>
        <row r="57">
          <cell r="B57" t="str">
            <v>udziały prawne (1.1.2)</v>
          </cell>
          <cell r="Q57">
            <v>15012704</v>
          </cell>
          <cell r="R57">
            <v>8757390.8200000003</v>
          </cell>
        </row>
        <row r="58">
          <cell r="B58" t="str">
            <v>0020'</v>
          </cell>
          <cell r="Q58">
            <v>12409352</v>
          </cell>
          <cell r="R58">
            <v>7238771.4400000004</v>
          </cell>
        </row>
        <row r="59">
          <cell r="B59" t="str">
            <v>0020</v>
          </cell>
          <cell r="Q59">
            <v>2603352</v>
          </cell>
          <cell r="R59">
            <v>1518619.38</v>
          </cell>
        </row>
        <row r="61">
          <cell r="B61" t="str">
            <v>subwencja ogólna (1.1.3)</v>
          </cell>
          <cell r="Q61">
            <v>230140744</v>
          </cell>
          <cell r="R61">
            <v>156200687</v>
          </cell>
        </row>
        <row r="62">
          <cell r="B62">
            <v>75832</v>
          </cell>
          <cell r="Q62">
            <v>6580641</v>
          </cell>
          <cell r="R62">
            <v>3838709</v>
          </cell>
        </row>
        <row r="63">
          <cell r="B63">
            <v>75803</v>
          </cell>
          <cell r="Q63">
            <v>2777641</v>
          </cell>
          <cell r="R63">
            <v>1620290</v>
          </cell>
        </row>
        <row r="64">
          <cell r="B64">
            <v>75831</v>
          </cell>
          <cell r="Q64">
            <v>2914271</v>
          </cell>
          <cell r="R64">
            <v>1699992</v>
          </cell>
        </row>
        <row r="65">
          <cell r="B65">
            <v>75801</v>
          </cell>
          <cell r="Q65">
            <v>217868191</v>
          </cell>
          <cell r="R65">
            <v>149041696</v>
          </cell>
        </row>
        <row r="66">
          <cell r="B66">
            <v>2750</v>
          </cell>
          <cell r="Q66">
            <v>0</v>
          </cell>
          <cell r="R66">
            <v>0</v>
          </cell>
        </row>
        <row r="67">
          <cell r="B67">
            <v>2760</v>
          </cell>
          <cell r="Q67">
            <v>0</v>
          </cell>
          <cell r="R67">
            <v>0</v>
          </cell>
        </row>
        <row r="68">
          <cell r="B68">
            <v>2770</v>
          </cell>
          <cell r="Q68">
            <v>0</v>
          </cell>
          <cell r="R68">
            <v>0</v>
          </cell>
        </row>
        <row r="69">
          <cell r="B69">
            <v>2790</v>
          </cell>
          <cell r="Q69">
            <v>0</v>
          </cell>
          <cell r="R69">
            <v>0</v>
          </cell>
        </row>
        <row r="71">
          <cell r="B71" t="str">
            <v>dotacje i środki przeznaczone na cele bieżące (1.1.4)</v>
          </cell>
          <cell r="Q71">
            <v>151811945.04999998</v>
          </cell>
          <cell r="R71">
            <v>112357111.25999999</v>
          </cell>
        </row>
        <row r="72">
          <cell r="B72">
            <v>2000</v>
          </cell>
          <cell r="Q72">
            <v>0</v>
          </cell>
          <cell r="R72">
            <v>0</v>
          </cell>
        </row>
        <row r="73">
          <cell r="B73">
            <v>2001</v>
          </cell>
          <cell r="Q73">
            <v>0</v>
          </cell>
          <cell r="R73">
            <v>0</v>
          </cell>
        </row>
        <row r="74">
          <cell r="B74">
            <v>2002</v>
          </cell>
          <cell r="Q74">
            <v>0</v>
          </cell>
          <cell r="R74">
            <v>0</v>
          </cell>
        </row>
        <row r="75">
          <cell r="B75">
            <v>2003</v>
          </cell>
          <cell r="Q75">
            <v>0</v>
          </cell>
          <cell r="R75">
            <v>0</v>
          </cell>
        </row>
        <row r="76">
          <cell r="B76">
            <v>2004</v>
          </cell>
          <cell r="Q76">
            <v>0</v>
          </cell>
          <cell r="R76">
            <v>0</v>
          </cell>
        </row>
        <row r="77">
          <cell r="B77">
            <v>2005</v>
          </cell>
          <cell r="Q77">
            <v>0</v>
          </cell>
          <cell r="R77">
            <v>0</v>
          </cell>
        </row>
        <row r="78">
          <cell r="B78">
            <v>2006</v>
          </cell>
          <cell r="Q78">
            <v>0</v>
          </cell>
          <cell r="R78">
            <v>309854.96999999997</v>
          </cell>
        </row>
        <row r="79">
          <cell r="B79">
            <v>2007</v>
          </cell>
          <cell r="Q79">
            <v>208454.71</v>
          </cell>
          <cell r="R79">
            <v>1964299.51</v>
          </cell>
        </row>
        <row r="80">
          <cell r="B80">
            <v>2008</v>
          </cell>
          <cell r="Q80">
            <v>36786.130000000005</v>
          </cell>
          <cell r="R80">
            <v>36786.130000000005</v>
          </cell>
        </row>
        <row r="81">
          <cell r="B81">
            <v>2009</v>
          </cell>
          <cell r="Q81">
            <v>0</v>
          </cell>
          <cell r="R81">
            <v>0</v>
          </cell>
        </row>
        <row r="82">
          <cell r="B82">
            <v>2010</v>
          </cell>
          <cell r="Q82">
            <v>37327300.130000003</v>
          </cell>
          <cell r="R82">
            <v>22722160.170000002</v>
          </cell>
        </row>
        <row r="83">
          <cell r="B83">
            <v>2011</v>
          </cell>
          <cell r="Q83">
            <v>0</v>
          </cell>
          <cell r="R83">
            <v>0</v>
          </cell>
        </row>
        <row r="84">
          <cell r="B84">
            <v>2012</v>
          </cell>
          <cell r="Q84">
            <v>0</v>
          </cell>
          <cell r="R84">
            <v>0</v>
          </cell>
        </row>
        <row r="85">
          <cell r="B85">
            <v>2013</v>
          </cell>
          <cell r="Q85">
            <v>0</v>
          </cell>
          <cell r="R85">
            <v>0</v>
          </cell>
        </row>
        <row r="86">
          <cell r="B86">
            <v>2014</v>
          </cell>
          <cell r="Q86">
            <v>0</v>
          </cell>
          <cell r="R86">
            <v>0</v>
          </cell>
        </row>
        <row r="87">
          <cell r="B87">
            <v>2015</v>
          </cell>
          <cell r="Q87">
            <v>0</v>
          </cell>
          <cell r="R87">
            <v>0</v>
          </cell>
        </row>
        <row r="88">
          <cell r="B88">
            <v>2016</v>
          </cell>
          <cell r="Q88">
            <v>0</v>
          </cell>
          <cell r="R88">
            <v>0</v>
          </cell>
        </row>
        <row r="89">
          <cell r="B89">
            <v>2017</v>
          </cell>
          <cell r="Q89">
            <v>0</v>
          </cell>
          <cell r="R89">
            <v>0</v>
          </cell>
        </row>
        <row r="90">
          <cell r="B90">
            <v>2018</v>
          </cell>
          <cell r="Q90">
            <v>0</v>
          </cell>
          <cell r="R90">
            <v>0</v>
          </cell>
        </row>
        <row r="91">
          <cell r="B91">
            <v>2019</v>
          </cell>
          <cell r="Q91">
            <v>0</v>
          </cell>
          <cell r="R91">
            <v>0</v>
          </cell>
        </row>
        <row r="92">
          <cell r="B92">
            <v>2020</v>
          </cell>
          <cell r="Q92">
            <v>37800</v>
          </cell>
          <cell r="R92">
            <v>23800</v>
          </cell>
        </row>
        <row r="93">
          <cell r="B93">
            <v>2021</v>
          </cell>
          <cell r="Q93">
            <v>0</v>
          </cell>
          <cell r="R93">
            <v>0</v>
          </cell>
        </row>
        <row r="94">
          <cell r="B94">
            <v>2022</v>
          </cell>
          <cell r="Q94">
            <v>0</v>
          </cell>
          <cell r="R94">
            <v>0</v>
          </cell>
        </row>
        <row r="95">
          <cell r="B95">
            <v>2023</v>
          </cell>
          <cell r="Q95">
            <v>0</v>
          </cell>
          <cell r="R95">
            <v>0</v>
          </cell>
        </row>
        <row r="96">
          <cell r="B96">
            <v>2024</v>
          </cell>
          <cell r="Q96">
            <v>0</v>
          </cell>
          <cell r="R96">
            <v>0</v>
          </cell>
        </row>
        <row r="97">
          <cell r="B97">
            <v>2025</v>
          </cell>
          <cell r="Q97">
            <v>0</v>
          </cell>
          <cell r="R97">
            <v>0</v>
          </cell>
        </row>
        <row r="98">
          <cell r="B98">
            <v>2026</v>
          </cell>
          <cell r="Q98">
            <v>0</v>
          </cell>
          <cell r="R98">
            <v>0</v>
          </cell>
        </row>
        <row r="99">
          <cell r="B99">
            <v>2027</v>
          </cell>
          <cell r="Q99">
            <v>0</v>
          </cell>
          <cell r="R99">
            <v>0</v>
          </cell>
        </row>
        <row r="100">
          <cell r="B100">
            <v>2028</v>
          </cell>
          <cell r="Q100">
            <v>0</v>
          </cell>
          <cell r="R100">
            <v>0</v>
          </cell>
        </row>
        <row r="101">
          <cell r="B101">
            <v>2029</v>
          </cell>
          <cell r="Q101">
            <v>0</v>
          </cell>
          <cell r="R101">
            <v>0</v>
          </cell>
        </row>
        <row r="102">
          <cell r="B102">
            <v>2030</v>
          </cell>
          <cell r="Q102">
            <v>13511045</v>
          </cell>
          <cell r="R102">
            <v>8500786.4399999995</v>
          </cell>
        </row>
        <row r="103">
          <cell r="B103">
            <v>2031</v>
          </cell>
          <cell r="Q103">
            <v>0</v>
          </cell>
          <cell r="R103">
            <v>0</v>
          </cell>
        </row>
        <row r="104">
          <cell r="B104">
            <v>2032</v>
          </cell>
          <cell r="Q104">
            <v>0</v>
          </cell>
          <cell r="R104">
            <v>0</v>
          </cell>
        </row>
        <row r="105">
          <cell r="B105">
            <v>2033</v>
          </cell>
          <cell r="Q105">
            <v>0</v>
          </cell>
          <cell r="R105">
            <v>0</v>
          </cell>
        </row>
        <row r="106">
          <cell r="B106">
            <v>2034</v>
          </cell>
          <cell r="Q106">
            <v>0</v>
          </cell>
          <cell r="R106">
            <v>0</v>
          </cell>
        </row>
        <row r="107">
          <cell r="B107">
            <v>2035</v>
          </cell>
          <cell r="Q107">
            <v>0</v>
          </cell>
          <cell r="R107">
            <v>0</v>
          </cell>
        </row>
        <row r="108">
          <cell r="B108">
            <v>2036</v>
          </cell>
          <cell r="Q108">
            <v>0</v>
          </cell>
          <cell r="R108">
            <v>0</v>
          </cell>
        </row>
        <row r="109">
          <cell r="B109">
            <v>2037</v>
          </cell>
          <cell r="Q109">
            <v>0</v>
          </cell>
          <cell r="R109">
            <v>0</v>
          </cell>
        </row>
        <row r="110">
          <cell r="B110">
            <v>2038</v>
          </cell>
          <cell r="Q110">
            <v>0</v>
          </cell>
          <cell r="R110">
            <v>0</v>
          </cell>
        </row>
        <row r="111">
          <cell r="B111">
            <v>2039</v>
          </cell>
          <cell r="Q111">
            <v>0</v>
          </cell>
          <cell r="R111">
            <v>0</v>
          </cell>
        </row>
        <row r="112">
          <cell r="B112">
            <v>2040</v>
          </cell>
          <cell r="Q112">
            <v>0</v>
          </cell>
          <cell r="R112">
            <v>0</v>
          </cell>
        </row>
        <row r="113">
          <cell r="B113">
            <v>2041</v>
          </cell>
          <cell r="Q113">
            <v>0</v>
          </cell>
          <cell r="R113">
            <v>0</v>
          </cell>
        </row>
        <row r="114">
          <cell r="B114">
            <v>2042</v>
          </cell>
          <cell r="Q114">
            <v>0</v>
          </cell>
          <cell r="R114">
            <v>0</v>
          </cell>
        </row>
        <row r="115">
          <cell r="B115">
            <v>2043</v>
          </cell>
          <cell r="Q115">
            <v>0</v>
          </cell>
          <cell r="R115">
            <v>0</v>
          </cell>
        </row>
        <row r="116">
          <cell r="B116">
            <v>2044</v>
          </cell>
          <cell r="Q116">
            <v>0</v>
          </cell>
          <cell r="R116">
            <v>0</v>
          </cell>
        </row>
        <row r="117">
          <cell r="B117">
            <v>2045</v>
          </cell>
          <cell r="Q117">
            <v>0</v>
          </cell>
          <cell r="R117">
            <v>0</v>
          </cell>
        </row>
        <row r="118">
          <cell r="B118">
            <v>2046</v>
          </cell>
          <cell r="Q118">
            <v>0</v>
          </cell>
          <cell r="R118">
            <v>0</v>
          </cell>
        </row>
        <row r="119">
          <cell r="B119">
            <v>2047</v>
          </cell>
          <cell r="Q119">
            <v>0</v>
          </cell>
          <cell r="R119">
            <v>0</v>
          </cell>
        </row>
        <row r="120">
          <cell r="B120">
            <v>2048</v>
          </cell>
          <cell r="Q120">
            <v>0</v>
          </cell>
          <cell r="R120">
            <v>0</v>
          </cell>
        </row>
        <row r="121">
          <cell r="B121">
            <v>2049</v>
          </cell>
          <cell r="Q121">
            <v>0</v>
          </cell>
          <cell r="R121">
            <v>0</v>
          </cell>
        </row>
        <row r="122">
          <cell r="B122">
            <v>2050</v>
          </cell>
          <cell r="Q122">
            <v>0</v>
          </cell>
          <cell r="R122">
            <v>0</v>
          </cell>
        </row>
        <row r="123">
          <cell r="B123">
            <v>2051</v>
          </cell>
          <cell r="Q123">
            <v>0</v>
          </cell>
          <cell r="R123">
            <v>0</v>
          </cell>
        </row>
        <row r="124">
          <cell r="B124">
            <v>2052</v>
          </cell>
          <cell r="Q124">
            <v>0</v>
          </cell>
          <cell r="R124">
            <v>0</v>
          </cell>
        </row>
        <row r="125">
          <cell r="B125">
            <v>2053</v>
          </cell>
          <cell r="Q125">
            <v>0</v>
          </cell>
          <cell r="R125">
            <v>0</v>
          </cell>
        </row>
        <row r="126">
          <cell r="B126">
            <v>2054</v>
          </cell>
          <cell r="Q126">
            <v>0</v>
          </cell>
          <cell r="R126">
            <v>0</v>
          </cell>
        </row>
        <row r="127">
          <cell r="B127">
            <v>2055</v>
          </cell>
          <cell r="Q127">
            <v>0</v>
          </cell>
          <cell r="R127">
            <v>0</v>
          </cell>
        </row>
        <row r="128">
          <cell r="B128">
            <v>2056</v>
          </cell>
          <cell r="Q128">
            <v>663696.8899999999</v>
          </cell>
          <cell r="R128">
            <v>0</v>
          </cell>
        </row>
        <row r="129">
          <cell r="B129">
            <v>2057</v>
          </cell>
          <cell r="Q129">
            <v>9997087.9399999995</v>
          </cell>
          <cell r="R129">
            <v>3980917.2600000002</v>
          </cell>
        </row>
        <row r="130">
          <cell r="B130">
            <v>2058</v>
          </cell>
          <cell r="Q130">
            <v>0</v>
          </cell>
          <cell r="R130">
            <v>0</v>
          </cell>
        </row>
        <row r="131">
          <cell r="B131">
            <v>2059</v>
          </cell>
          <cell r="Q131">
            <v>120453.79</v>
          </cell>
          <cell r="R131">
            <v>216739.78</v>
          </cell>
        </row>
        <row r="132">
          <cell r="B132">
            <v>2060</v>
          </cell>
          <cell r="Q132">
            <v>38919003.32</v>
          </cell>
          <cell r="R132">
            <v>38777859.509999998</v>
          </cell>
        </row>
        <row r="133">
          <cell r="B133">
            <v>2061</v>
          </cell>
          <cell r="Q133">
            <v>0</v>
          </cell>
          <cell r="R133">
            <v>0</v>
          </cell>
        </row>
        <row r="134">
          <cell r="B134">
            <v>2062</v>
          </cell>
          <cell r="Q134">
            <v>0</v>
          </cell>
          <cell r="R134">
            <v>0</v>
          </cell>
        </row>
        <row r="135">
          <cell r="B135">
            <v>2063</v>
          </cell>
          <cell r="Q135">
            <v>0</v>
          </cell>
          <cell r="R135">
            <v>0</v>
          </cell>
        </row>
        <row r="136">
          <cell r="B136">
            <v>2064</v>
          </cell>
          <cell r="Q136">
            <v>0</v>
          </cell>
          <cell r="R136">
            <v>0</v>
          </cell>
        </row>
        <row r="137">
          <cell r="B137">
            <v>2065</v>
          </cell>
          <cell r="Q137">
            <v>0</v>
          </cell>
          <cell r="R137">
            <v>0</v>
          </cell>
        </row>
        <row r="138">
          <cell r="B138">
            <v>2066</v>
          </cell>
          <cell r="Q138">
            <v>0</v>
          </cell>
          <cell r="R138">
            <v>0</v>
          </cell>
        </row>
        <row r="139">
          <cell r="B139">
            <v>2067</v>
          </cell>
          <cell r="Q139">
            <v>0</v>
          </cell>
          <cell r="R139">
            <v>0</v>
          </cell>
        </row>
        <row r="140">
          <cell r="B140">
            <v>2068</v>
          </cell>
          <cell r="Q140">
            <v>0</v>
          </cell>
          <cell r="R140">
            <v>0</v>
          </cell>
        </row>
        <row r="141">
          <cell r="B141">
            <v>2069</v>
          </cell>
          <cell r="Q141">
            <v>0</v>
          </cell>
          <cell r="R141">
            <v>0</v>
          </cell>
        </row>
        <row r="142">
          <cell r="B142">
            <v>2100</v>
          </cell>
          <cell r="Q142">
            <v>0</v>
          </cell>
          <cell r="R142">
            <v>0</v>
          </cell>
        </row>
        <row r="143">
          <cell r="B143">
            <v>2110</v>
          </cell>
          <cell r="Q143">
            <v>32609745</v>
          </cell>
          <cell r="R143">
            <v>21511522.489999998</v>
          </cell>
        </row>
        <row r="144">
          <cell r="B144">
            <v>2111</v>
          </cell>
          <cell r="Q144">
            <v>0</v>
          </cell>
          <cell r="R144">
            <v>0</v>
          </cell>
        </row>
        <row r="145">
          <cell r="B145">
            <v>2112</v>
          </cell>
          <cell r="Q145">
            <v>0</v>
          </cell>
          <cell r="R145">
            <v>0</v>
          </cell>
        </row>
        <row r="146">
          <cell r="B146">
            <v>2113</v>
          </cell>
          <cell r="Q146">
            <v>0</v>
          </cell>
          <cell r="R146">
            <v>0</v>
          </cell>
        </row>
        <row r="147">
          <cell r="B147">
            <v>2114</v>
          </cell>
          <cell r="Q147">
            <v>0</v>
          </cell>
          <cell r="R147">
            <v>0</v>
          </cell>
        </row>
        <row r="148">
          <cell r="B148">
            <v>2115</v>
          </cell>
          <cell r="Q148">
            <v>0</v>
          </cell>
          <cell r="R148">
            <v>0</v>
          </cell>
        </row>
        <row r="149">
          <cell r="B149">
            <v>2116</v>
          </cell>
          <cell r="Q149">
            <v>0</v>
          </cell>
          <cell r="R149">
            <v>0</v>
          </cell>
        </row>
        <row r="150">
          <cell r="B150">
            <v>2117</v>
          </cell>
          <cell r="Q150">
            <v>0</v>
          </cell>
          <cell r="R150">
            <v>0</v>
          </cell>
        </row>
        <row r="151">
          <cell r="B151">
            <v>2118</v>
          </cell>
          <cell r="Q151">
            <v>0</v>
          </cell>
          <cell r="R151">
            <v>0</v>
          </cell>
        </row>
        <row r="152">
          <cell r="B152">
            <v>2119</v>
          </cell>
          <cell r="Q152">
            <v>0</v>
          </cell>
          <cell r="R152">
            <v>0</v>
          </cell>
        </row>
        <row r="153">
          <cell r="B153">
            <v>2120</v>
          </cell>
          <cell r="Q153">
            <v>700290</v>
          </cell>
          <cell r="R153">
            <v>700290</v>
          </cell>
        </row>
        <row r="154">
          <cell r="B154">
            <v>2121</v>
          </cell>
          <cell r="Q154">
            <v>0</v>
          </cell>
          <cell r="R154">
            <v>0</v>
          </cell>
        </row>
        <row r="155">
          <cell r="B155">
            <v>2122</v>
          </cell>
          <cell r="Q155">
            <v>0</v>
          </cell>
          <cell r="R155">
            <v>0</v>
          </cell>
        </row>
        <row r="156">
          <cell r="B156">
            <v>2123</v>
          </cell>
          <cell r="Q156">
            <v>0</v>
          </cell>
          <cell r="R156">
            <v>0</v>
          </cell>
        </row>
        <row r="157">
          <cell r="B157">
            <v>2124</v>
          </cell>
          <cell r="Q157">
            <v>0</v>
          </cell>
          <cell r="R157">
            <v>0</v>
          </cell>
        </row>
        <row r="158">
          <cell r="B158">
            <v>2125</v>
          </cell>
          <cell r="Q158">
            <v>0</v>
          </cell>
          <cell r="R158">
            <v>0</v>
          </cell>
        </row>
        <row r="159">
          <cell r="B159">
            <v>2126</v>
          </cell>
          <cell r="Q159">
            <v>0</v>
          </cell>
          <cell r="R159">
            <v>0</v>
          </cell>
        </row>
        <row r="160">
          <cell r="B160">
            <v>2127</v>
          </cell>
          <cell r="Q160">
            <v>0</v>
          </cell>
          <cell r="R160">
            <v>0</v>
          </cell>
        </row>
        <row r="161">
          <cell r="B161">
            <v>2128</v>
          </cell>
          <cell r="Q161">
            <v>0</v>
          </cell>
          <cell r="R161">
            <v>0</v>
          </cell>
        </row>
        <row r="162">
          <cell r="B162">
            <v>2129</v>
          </cell>
          <cell r="Q162">
            <v>0</v>
          </cell>
          <cell r="R162">
            <v>0</v>
          </cell>
        </row>
        <row r="163">
          <cell r="B163">
            <v>2130</v>
          </cell>
          <cell r="Q163">
            <v>2890021</v>
          </cell>
          <cell r="R163">
            <v>1826252</v>
          </cell>
        </row>
        <row r="164">
          <cell r="B164">
            <v>2131</v>
          </cell>
          <cell r="Q164">
            <v>0</v>
          </cell>
          <cell r="R164">
            <v>0</v>
          </cell>
        </row>
        <row r="165">
          <cell r="B165">
            <v>2132</v>
          </cell>
          <cell r="Q165">
            <v>0</v>
          </cell>
          <cell r="R165">
            <v>0</v>
          </cell>
        </row>
        <row r="166">
          <cell r="B166">
            <v>2133</v>
          </cell>
          <cell r="Q166">
            <v>0</v>
          </cell>
          <cell r="R166">
            <v>0</v>
          </cell>
        </row>
        <row r="167">
          <cell r="B167">
            <v>2134</v>
          </cell>
          <cell r="Q167">
            <v>0</v>
          </cell>
          <cell r="R167">
            <v>0</v>
          </cell>
        </row>
        <row r="168">
          <cell r="B168">
            <v>2135</v>
          </cell>
          <cell r="Q168">
            <v>0</v>
          </cell>
          <cell r="R168">
            <v>0</v>
          </cell>
        </row>
        <row r="169">
          <cell r="B169">
            <v>2136</v>
          </cell>
          <cell r="Q169">
            <v>0</v>
          </cell>
          <cell r="R169">
            <v>0</v>
          </cell>
        </row>
        <row r="170">
          <cell r="B170">
            <v>2137</v>
          </cell>
          <cell r="Q170">
            <v>0</v>
          </cell>
          <cell r="R170">
            <v>0</v>
          </cell>
        </row>
        <row r="171">
          <cell r="B171">
            <v>2138</v>
          </cell>
          <cell r="Q171">
            <v>0</v>
          </cell>
          <cell r="R171">
            <v>0</v>
          </cell>
        </row>
        <row r="172">
          <cell r="B172">
            <v>2139</v>
          </cell>
          <cell r="Q172">
            <v>0</v>
          </cell>
          <cell r="R172">
            <v>0</v>
          </cell>
        </row>
        <row r="173">
          <cell r="B173">
            <v>2160</v>
          </cell>
          <cell r="Q173">
            <v>346594.97</v>
          </cell>
          <cell r="R173">
            <v>327684.70999999996</v>
          </cell>
        </row>
        <row r="174">
          <cell r="B174">
            <v>2161</v>
          </cell>
          <cell r="Q174">
            <v>0</v>
          </cell>
          <cell r="R174">
            <v>0</v>
          </cell>
        </row>
        <row r="175">
          <cell r="B175">
            <v>2162</v>
          </cell>
          <cell r="Q175">
            <v>0</v>
          </cell>
          <cell r="R175">
            <v>0</v>
          </cell>
        </row>
        <row r="176">
          <cell r="B176">
            <v>2163</v>
          </cell>
          <cell r="Q176">
            <v>0</v>
          </cell>
          <cell r="R176">
            <v>0</v>
          </cell>
        </row>
        <row r="177">
          <cell r="B177">
            <v>2164</v>
          </cell>
          <cell r="Q177">
            <v>0</v>
          </cell>
          <cell r="R177">
            <v>0</v>
          </cell>
        </row>
        <row r="178">
          <cell r="B178">
            <v>2165</v>
          </cell>
          <cell r="Q178">
            <v>0</v>
          </cell>
          <cell r="R178">
            <v>0</v>
          </cell>
        </row>
        <row r="179">
          <cell r="B179">
            <v>2166</v>
          </cell>
          <cell r="Q179">
            <v>0</v>
          </cell>
          <cell r="R179">
            <v>0</v>
          </cell>
        </row>
        <row r="180">
          <cell r="B180">
            <v>2167</v>
          </cell>
          <cell r="Q180">
            <v>0</v>
          </cell>
          <cell r="R180">
            <v>0</v>
          </cell>
        </row>
        <row r="181">
          <cell r="B181">
            <v>2168</v>
          </cell>
          <cell r="Q181">
            <v>0</v>
          </cell>
          <cell r="R181">
            <v>0</v>
          </cell>
        </row>
        <row r="182">
          <cell r="B182">
            <v>2169</v>
          </cell>
          <cell r="Q182">
            <v>0</v>
          </cell>
          <cell r="R182">
            <v>0</v>
          </cell>
        </row>
        <row r="183">
          <cell r="B183">
            <v>2170</v>
          </cell>
          <cell r="Q183">
            <v>0</v>
          </cell>
          <cell r="R183">
            <v>0</v>
          </cell>
        </row>
        <row r="184">
          <cell r="B184">
            <v>2171</v>
          </cell>
          <cell r="Q184">
            <v>0</v>
          </cell>
          <cell r="R184">
            <v>0</v>
          </cell>
        </row>
        <row r="185">
          <cell r="B185">
            <v>2172</v>
          </cell>
          <cell r="Q185">
            <v>0</v>
          </cell>
          <cell r="R185">
            <v>0</v>
          </cell>
        </row>
        <row r="186">
          <cell r="B186">
            <v>2173</v>
          </cell>
          <cell r="Q186">
            <v>0</v>
          </cell>
          <cell r="R186">
            <v>0</v>
          </cell>
        </row>
        <row r="187">
          <cell r="B187">
            <v>2174</v>
          </cell>
          <cell r="Q187">
            <v>0</v>
          </cell>
          <cell r="R187">
            <v>0</v>
          </cell>
        </row>
        <row r="188">
          <cell r="B188">
            <v>2175</v>
          </cell>
          <cell r="Q188">
            <v>0</v>
          </cell>
          <cell r="R188">
            <v>0</v>
          </cell>
        </row>
        <row r="189">
          <cell r="B189">
            <v>2176</v>
          </cell>
          <cell r="Q189">
            <v>0</v>
          </cell>
          <cell r="R189">
            <v>0</v>
          </cell>
        </row>
        <row r="190">
          <cell r="B190">
            <v>2177</v>
          </cell>
          <cell r="Q190">
            <v>0</v>
          </cell>
          <cell r="R190">
            <v>0</v>
          </cell>
        </row>
        <row r="191">
          <cell r="B191">
            <v>2178</v>
          </cell>
          <cell r="Q191">
            <v>0</v>
          </cell>
          <cell r="R191">
            <v>0</v>
          </cell>
        </row>
        <row r="192">
          <cell r="B192">
            <v>2179</v>
          </cell>
          <cell r="Q192">
            <v>0</v>
          </cell>
          <cell r="R192">
            <v>0</v>
          </cell>
        </row>
        <row r="193">
          <cell r="B193">
            <v>2180</v>
          </cell>
          <cell r="Q193">
            <v>644819</v>
          </cell>
          <cell r="R193">
            <v>644819</v>
          </cell>
        </row>
        <row r="194">
          <cell r="B194">
            <v>2210</v>
          </cell>
          <cell r="Q194">
            <v>0</v>
          </cell>
          <cell r="R194">
            <v>0</v>
          </cell>
        </row>
        <row r="195">
          <cell r="B195">
            <v>2211</v>
          </cell>
          <cell r="Q195">
            <v>0</v>
          </cell>
          <cell r="R195">
            <v>0</v>
          </cell>
        </row>
        <row r="196">
          <cell r="B196">
            <v>2212</v>
          </cell>
          <cell r="Q196">
            <v>0</v>
          </cell>
          <cell r="R196">
            <v>0</v>
          </cell>
        </row>
        <row r="197">
          <cell r="B197">
            <v>2213</v>
          </cell>
          <cell r="Q197">
            <v>0</v>
          </cell>
          <cell r="R197">
            <v>0</v>
          </cell>
        </row>
        <row r="198">
          <cell r="B198">
            <v>2214</v>
          </cell>
          <cell r="Q198">
            <v>0</v>
          </cell>
          <cell r="R198">
            <v>0</v>
          </cell>
        </row>
        <row r="199">
          <cell r="B199">
            <v>2215</v>
          </cell>
          <cell r="Q199">
            <v>0</v>
          </cell>
          <cell r="R199">
            <v>0</v>
          </cell>
        </row>
        <row r="200">
          <cell r="B200">
            <v>2216</v>
          </cell>
          <cell r="Q200">
            <v>0</v>
          </cell>
          <cell r="R200">
            <v>0</v>
          </cell>
        </row>
        <row r="201">
          <cell r="B201">
            <v>2217</v>
          </cell>
          <cell r="Q201">
            <v>0</v>
          </cell>
          <cell r="R201">
            <v>0</v>
          </cell>
        </row>
        <row r="202">
          <cell r="B202">
            <v>2218</v>
          </cell>
          <cell r="Q202">
            <v>0</v>
          </cell>
          <cell r="R202">
            <v>0</v>
          </cell>
        </row>
        <row r="203">
          <cell r="B203">
            <v>2219</v>
          </cell>
          <cell r="Q203">
            <v>0</v>
          </cell>
          <cell r="R203">
            <v>0</v>
          </cell>
        </row>
        <row r="204">
          <cell r="B204">
            <v>2220</v>
          </cell>
          <cell r="Q204">
            <v>0</v>
          </cell>
          <cell r="R204">
            <v>0</v>
          </cell>
        </row>
        <row r="205">
          <cell r="B205">
            <v>2221</v>
          </cell>
          <cell r="Q205">
            <v>0</v>
          </cell>
          <cell r="R205">
            <v>0</v>
          </cell>
        </row>
        <row r="206">
          <cell r="B206">
            <v>2222</v>
          </cell>
          <cell r="Q206">
            <v>0</v>
          </cell>
          <cell r="R206">
            <v>0</v>
          </cell>
        </row>
        <row r="207">
          <cell r="B207">
            <v>2223</v>
          </cell>
          <cell r="Q207">
            <v>0</v>
          </cell>
          <cell r="R207">
            <v>0</v>
          </cell>
        </row>
        <row r="208">
          <cell r="B208">
            <v>2224</v>
          </cell>
          <cell r="Q208">
            <v>0</v>
          </cell>
          <cell r="R208">
            <v>0</v>
          </cell>
        </row>
        <row r="209">
          <cell r="B209">
            <v>2225</v>
          </cell>
          <cell r="Q209">
            <v>0</v>
          </cell>
          <cell r="R209">
            <v>0</v>
          </cell>
        </row>
        <row r="210">
          <cell r="B210">
            <v>2226</v>
          </cell>
          <cell r="Q210">
            <v>0</v>
          </cell>
          <cell r="R210">
            <v>0</v>
          </cell>
        </row>
        <row r="211">
          <cell r="B211">
            <v>2227</v>
          </cell>
          <cell r="Q211">
            <v>0</v>
          </cell>
          <cell r="R211">
            <v>0</v>
          </cell>
        </row>
        <row r="212">
          <cell r="B212">
            <v>2228</v>
          </cell>
          <cell r="Q212">
            <v>0</v>
          </cell>
          <cell r="R212">
            <v>0</v>
          </cell>
        </row>
        <row r="213">
          <cell r="B213">
            <v>2229</v>
          </cell>
          <cell r="Q213">
            <v>0</v>
          </cell>
          <cell r="R213">
            <v>0</v>
          </cell>
        </row>
        <row r="214">
          <cell r="B214">
            <v>2230</v>
          </cell>
          <cell r="Q214">
            <v>0</v>
          </cell>
          <cell r="R214">
            <v>0</v>
          </cell>
        </row>
        <row r="215">
          <cell r="B215">
            <v>2231</v>
          </cell>
          <cell r="Q215">
            <v>0</v>
          </cell>
          <cell r="R215">
            <v>0</v>
          </cell>
        </row>
        <row r="216">
          <cell r="B216">
            <v>2232</v>
          </cell>
          <cell r="Q216">
            <v>0</v>
          </cell>
          <cell r="R216">
            <v>0</v>
          </cell>
        </row>
        <row r="217">
          <cell r="B217">
            <v>2233</v>
          </cell>
          <cell r="Q217">
            <v>0</v>
          </cell>
          <cell r="R217">
            <v>0</v>
          </cell>
        </row>
        <row r="218">
          <cell r="B218">
            <v>2234</v>
          </cell>
          <cell r="Q218">
            <v>0</v>
          </cell>
          <cell r="R218">
            <v>0</v>
          </cell>
        </row>
        <row r="219">
          <cell r="B219">
            <v>2235</v>
          </cell>
          <cell r="Q219">
            <v>0</v>
          </cell>
          <cell r="R219">
            <v>0</v>
          </cell>
        </row>
        <row r="220">
          <cell r="B220">
            <v>2236</v>
          </cell>
          <cell r="Q220">
            <v>0</v>
          </cell>
          <cell r="R220">
            <v>0</v>
          </cell>
        </row>
        <row r="221">
          <cell r="B221">
            <v>2237</v>
          </cell>
          <cell r="Q221">
            <v>0</v>
          </cell>
          <cell r="R221">
            <v>0</v>
          </cell>
        </row>
        <row r="222">
          <cell r="B222">
            <v>2238</v>
          </cell>
          <cell r="Q222">
            <v>0</v>
          </cell>
          <cell r="R222">
            <v>0</v>
          </cell>
        </row>
        <row r="223">
          <cell r="B223">
            <v>2239</v>
          </cell>
          <cell r="Q223">
            <v>0</v>
          </cell>
          <cell r="R223">
            <v>0</v>
          </cell>
        </row>
        <row r="224">
          <cell r="B224">
            <v>2310</v>
          </cell>
          <cell r="Q224">
            <v>0</v>
          </cell>
          <cell r="R224">
            <v>44300.480000000003</v>
          </cell>
        </row>
        <row r="225">
          <cell r="B225">
            <v>2311</v>
          </cell>
          <cell r="Q225">
            <v>0</v>
          </cell>
          <cell r="R225">
            <v>0</v>
          </cell>
        </row>
        <row r="226">
          <cell r="B226">
            <v>2312</v>
          </cell>
          <cell r="Q226">
            <v>0</v>
          </cell>
          <cell r="R226">
            <v>0</v>
          </cell>
        </row>
        <row r="227">
          <cell r="B227">
            <v>2313</v>
          </cell>
          <cell r="Q227">
            <v>0</v>
          </cell>
          <cell r="R227">
            <v>0</v>
          </cell>
        </row>
        <row r="228">
          <cell r="B228">
            <v>2314</v>
          </cell>
          <cell r="Q228">
            <v>0</v>
          </cell>
          <cell r="R228">
            <v>0</v>
          </cell>
        </row>
        <row r="229">
          <cell r="B229">
            <v>2315</v>
          </cell>
          <cell r="Q229">
            <v>0</v>
          </cell>
          <cell r="R229">
            <v>0</v>
          </cell>
        </row>
        <row r="230">
          <cell r="B230">
            <v>2316</v>
          </cell>
          <cell r="Q230">
            <v>0</v>
          </cell>
          <cell r="R230">
            <v>0</v>
          </cell>
        </row>
        <row r="231">
          <cell r="B231">
            <v>2317</v>
          </cell>
          <cell r="Q231">
            <v>0</v>
          </cell>
          <cell r="R231">
            <v>0</v>
          </cell>
        </row>
        <row r="232">
          <cell r="B232">
            <v>2318</v>
          </cell>
          <cell r="Q232">
            <v>0</v>
          </cell>
          <cell r="R232">
            <v>0</v>
          </cell>
        </row>
        <row r="233">
          <cell r="B233">
            <v>2319</v>
          </cell>
          <cell r="Q233">
            <v>0</v>
          </cell>
          <cell r="R233">
            <v>0</v>
          </cell>
        </row>
        <row r="234">
          <cell r="B234">
            <v>2320</v>
          </cell>
          <cell r="Q234">
            <v>4188375</v>
          </cell>
          <cell r="R234">
            <v>2221795.62</v>
          </cell>
        </row>
        <row r="235">
          <cell r="B235">
            <v>2321</v>
          </cell>
          <cell r="Q235">
            <v>0</v>
          </cell>
          <cell r="R235">
            <v>0</v>
          </cell>
        </row>
        <row r="236">
          <cell r="B236">
            <v>2322</v>
          </cell>
          <cell r="Q236">
            <v>0</v>
          </cell>
          <cell r="R236">
            <v>0</v>
          </cell>
        </row>
        <row r="237">
          <cell r="B237">
            <v>2323</v>
          </cell>
          <cell r="Q237">
            <v>0</v>
          </cell>
          <cell r="R237">
            <v>0</v>
          </cell>
        </row>
        <row r="238">
          <cell r="B238">
            <v>2324</v>
          </cell>
          <cell r="Q238">
            <v>0</v>
          </cell>
          <cell r="R238">
            <v>0</v>
          </cell>
        </row>
        <row r="239">
          <cell r="B239">
            <v>2325</v>
          </cell>
          <cell r="Q239">
            <v>0</v>
          </cell>
          <cell r="R239">
            <v>0</v>
          </cell>
        </row>
        <row r="240">
          <cell r="B240">
            <v>2326</v>
          </cell>
          <cell r="Q240">
            <v>0</v>
          </cell>
          <cell r="R240">
            <v>0</v>
          </cell>
        </row>
        <row r="241">
          <cell r="B241">
            <v>2327</v>
          </cell>
          <cell r="Q241">
            <v>0</v>
          </cell>
          <cell r="R241">
            <v>0</v>
          </cell>
        </row>
        <row r="242">
          <cell r="B242">
            <v>2328</v>
          </cell>
          <cell r="Q242">
            <v>0</v>
          </cell>
          <cell r="R242">
            <v>0</v>
          </cell>
        </row>
        <row r="243">
          <cell r="B243">
            <v>2329</v>
          </cell>
          <cell r="Q243">
            <v>0</v>
          </cell>
          <cell r="R243">
            <v>0</v>
          </cell>
        </row>
        <row r="244">
          <cell r="B244">
            <v>2330</v>
          </cell>
          <cell r="Q244">
            <v>0</v>
          </cell>
          <cell r="R244">
            <v>0</v>
          </cell>
        </row>
        <row r="245">
          <cell r="B245">
            <v>2331</v>
          </cell>
          <cell r="Q245">
            <v>0</v>
          </cell>
          <cell r="R245">
            <v>0</v>
          </cell>
        </row>
        <row r="246">
          <cell r="B246">
            <v>2332</v>
          </cell>
          <cell r="Q246">
            <v>0</v>
          </cell>
          <cell r="R246">
            <v>0</v>
          </cell>
        </row>
        <row r="247">
          <cell r="B247">
            <v>2333</v>
          </cell>
          <cell r="Q247">
            <v>0</v>
          </cell>
          <cell r="R247">
            <v>0</v>
          </cell>
        </row>
        <row r="248">
          <cell r="B248">
            <v>2334</v>
          </cell>
          <cell r="Q248">
            <v>0</v>
          </cell>
          <cell r="R248">
            <v>0</v>
          </cell>
        </row>
        <row r="249">
          <cell r="B249">
            <v>2335</v>
          </cell>
          <cell r="Q249">
            <v>0</v>
          </cell>
          <cell r="R249">
            <v>0</v>
          </cell>
        </row>
        <row r="250">
          <cell r="B250">
            <v>2336</v>
          </cell>
          <cell r="Q250">
            <v>0</v>
          </cell>
          <cell r="R250">
            <v>0</v>
          </cell>
        </row>
        <row r="251">
          <cell r="B251">
            <v>2337</v>
          </cell>
          <cell r="Q251">
            <v>0</v>
          </cell>
          <cell r="R251">
            <v>0</v>
          </cell>
        </row>
        <row r="252">
          <cell r="B252">
            <v>2338</v>
          </cell>
          <cell r="Q252">
            <v>0</v>
          </cell>
          <cell r="R252">
            <v>0</v>
          </cell>
        </row>
        <row r="253">
          <cell r="B253">
            <v>2339</v>
          </cell>
          <cell r="Q253">
            <v>0</v>
          </cell>
          <cell r="R253">
            <v>0</v>
          </cell>
        </row>
        <row r="254">
          <cell r="B254">
            <v>2380</v>
          </cell>
          <cell r="Q254">
            <v>0</v>
          </cell>
          <cell r="R254">
            <v>0</v>
          </cell>
        </row>
        <row r="255">
          <cell r="B255">
            <v>2381</v>
          </cell>
          <cell r="Q255">
            <v>0</v>
          </cell>
          <cell r="R255">
            <v>0</v>
          </cell>
        </row>
        <row r="256">
          <cell r="B256">
            <v>2382</v>
          </cell>
          <cell r="Q256">
            <v>0</v>
          </cell>
          <cell r="R256">
            <v>0</v>
          </cell>
        </row>
        <row r="257">
          <cell r="B257">
            <v>2383</v>
          </cell>
          <cell r="Q257">
            <v>0</v>
          </cell>
          <cell r="R257">
            <v>0</v>
          </cell>
        </row>
        <row r="258">
          <cell r="B258">
            <v>2384</v>
          </cell>
          <cell r="Q258">
            <v>0</v>
          </cell>
          <cell r="R258">
            <v>0</v>
          </cell>
        </row>
        <row r="259">
          <cell r="B259">
            <v>2385</v>
          </cell>
          <cell r="Q259">
            <v>0</v>
          </cell>
          <cell r="R259">
            <v>0</v>
          </cell>
        </row>
        <row r="260">
          <cell r="B260">
            <v>2386</v>
          </cell>
          <cell r="Q260">
            <v>0</v>
          </cell>
          <cell r="R260">
            <v>0</v>
          </cell>
        </row>
        <row r="261">
          <cell r="B261">
            <v>2387</v>
          </cell>
          <cell r="Q261">
            <v>0</v>
          </cell>
          <cell r="R261">
            <v>0</v>
          </cell>
        </row>
        <row r="262">
          <cell r="B262">
            <v>2388</v>
          </cell>
          <cell r="Q262">
            <v>0</v>
          </cell>
          <cell r="R262">
            <v>0</v>
          </cell>
        </row>
        <row r="263">
          <cell r="B263">
            <v>2389</v>
          </cell>
          <cell r="Q263">
            <v>0</v>
          </cell>
          <cell r="R263">
            <v>0</v>
          </cell>
        </row>
        <row r="264">
          <cell r="B264">
            <v>2440</v>
          </cell>
          <cell r="Q264">
            <v>78597.5</v>
          </cell>
          <cell r="R264">
            <v>28597.5</v>
          </cell>
        </row>
        <row r="265">
          <cell r="B265">
            <v>2441</v>
          </cell>
          <cell r="Q265">
            <v>0</v>
          </cell>
          <cell r="R265">
            <v>0</v>
          </cell>
        </row>
        <row r="266">
          <cell r="B266">
            <v>2442</v>
          </cell>
          <cell r="Q266">
            <v>0</v>
          </cell>
          <cell r="R266">
            <v>0</v>
          </cell>
        </row>
        <row r="267">
          <cell r="B267">
            <v>2443</v>
          </cell>
          <cell r="Q267">
            <v>0</v>
          </cell>
          <cell r="R267">
            <v>0</v>
          </cell>
        </row>
        <row r="268">
          <cell r="B268">
            <v>2444</v>
          </cell>
          <cell r="Q268">
            <v>0</v>
          </cell>
          <cell r="R268">
            <v>0</v>
          </cell>
        </row>
        <row r="269">
          <cell r="B269">
            <v>2445</v>
          </cell>
          <cell r="Q269">
            <v>0</v>
          </cell>
          <cell r="R269">
            <v>0</v>
          </cell>
        </row>
        <row r="270">
          <cell r="B270">
            <v>2446</v>
          </cell>
          <cell r="Q270">
            <v>0</v>
          </cell>
          <cell r="R270">
            <v>0</v>
          </cell>
        </row>
        <row r="271">
          <cell r="B271">
            <v>2447</v>
          </cell>
          <cell r="Q271">
            <v>0</v>
          </cell>
          <cell r="R271">
            <v>0</v>
          </cell>
        </row>
        <row r="272">
          <cell r="B272">
            <v>2448</v>
          </cell>
          <cell r="Q272">
            <v>0</v>
          </cell>
          <cell r="R272">
            <v>0</v>
          </cell>
        </row>
        <row r="273">
          <cell r="B273">
            <v>2449</v>
          </cell>
          <cell r="Q273">
            <v>0</v>
          </cell>
          <cell r="R273">
            <v>0</v>
          </cell>
        </row>
        <row r="274">
          <cell r="B274">
            <v>2460</v>
          </cell>
          <cell r="Q274">
            <v>65948.850000000006</v>
          </cell>
          <cell r="R274">
            <v>21983.75</v>
          </cell>
        </row>
        <row r="275">
          <cell r="B275">
            <v>2461</v>
          </cell>
          <cell r="Q275">
            <v>0</v>
          </cell>
          <cell r="R275">
            <v>0</v>
          </cell>
        </row>
        <row r="276">
          <cell r="B276">
            <v>2462</v>
          </cell>
          <cell r="Q276">
            <v>0</v>
          </cell>
          <cell r="R276">
            <v>0</v>
          </cell>
        </row>
        <row r="277">
          <cell r="B277">
            <v>2463</v>
          </cell>
          <cell r="Q277">
            <v>0</v>
          </cell>
          <cell r="R277">
            <v>0</v>
          </cell>
        </row>
        <row r="278">
          <cell r="B278">
            <v>2464</v>
          </cell>
          <cell r="Q278">
            <v>0</v>
          </cell>
          <cell r="R278">
            <v>0</v>
          </cell>
        </row>
        <row r="279">
          <cell r="B279">
            <v>2465</v>
          </cell>
          <cell r="Q279">
            <v>0</v>
          </cell>
          <cell r="R279">
            <v>0</v>
          </cell>
        </row>
        <row r="280">
          <cell r="B280">
            <v>2466</v>
          </cell>
          <cell r="Q280">
            <v>0</v>
          </cell>
          <cell r="R280">
            <v>0</v>
          </cell>
        </row>
        <row r="281">
          <cell r="B281">
            <v>2467</v>
          </cell>
          <cell r="Q281">
            <v>0</v>
          </cell>
          <cell r="R281">
            <v>0</v>
          </cell>
        </row>
        <row r="282">
          <cell r="B282">
            <v>2468</v>
          </cell>
          <cell r="Q282">
            <v>0</v>
          </cell>
          <cell r="R282">
            <v>0</v>
          </cell>
        </row>
        <row r="283">
          <cell r="B283">
            <v>2469</v>
          </cell>
          <cell r="Q283">
            <v>0</v>
          </cell>
          <cell r="R283">
            <v>0</v>
          </cell>
        </row>
        <row r="284">
          <cell r="B284">
            <v>2690</v>
          </cell>
          <cell r="Q284">
            <v>1315587</v>
          </cell>
          <cell r="R284">
            <v>765674</v>
          </cell>
        </row>
        <row r="285">
          <cell r="B285">
            <v>2691</v>
          </cell>
          <cell r="Q285">
            <v>0</v>
          </cell>
          <cell r="R285">
            <v>0</v>
          </cell>
        </row>
        <row r="286">
          <cell r="B286">
            <v>2692</v>
          </cell>
          <cell r="Q286">
            <v>0</v>
          </cell>
          <cell r="R286">
            <v>0</v>
          </cell>
        </row>
        <row r="287">
          <cell r="B287">
            <v>2693</v>
          </cell>
          <cell r="Q287">
            <v>0</v>
          </cell>
          <cell r="R287">
            <v>0</v>
          </cell>
        </row>
        <row r="288">
          <cell r="B288">
            <v>2694</v>
          </cell>
          <cell r="Q288">
            <v>0</v>
          </cell>
          <cell r="R288">
            <v>0</v>
          </cell>
        </row>
        <row r="289">
          <cell r="B289">
            <v>2695</v>
          </cell>
          <cell r="Q289">
            <v>0</v>
          </cell>
          <cell r="R289">
            <v>0</v>
          </cell>
        </row>
        <row r="290">
          <cell r="B290">
            <v>2696</v>
          </cell>
          <cell r="Q290">
            <v>0</v>
          </cell>
          <cell r="R290">
            <v>0</v>
          </cell>
        </row>
        <row r="291">
          <cell r="B291">
            <v>2697</v>
          </cell>
          <cell r="Q291">
            <v>0</v>
          </cell>
          <cell r="R291">
            <v>0</v>
          </cell>
        </row>
        <row r="292">
          <cell r="B292">
            <v>2698</v>
          </cell>
          <cell r="Q292">
            <v>0</v>
          </cell>
          <cell r="R292">
            <v>0</v>
          </cell>
        </row>
        <row r="293">
          <cell r="B293">
            <v>2699</v>
          </cell>
          <cell r="Q293">
            <v>0</v>
          </cell>
          <cell r="R293">
            <v>0</v>
          </cell>
        </row>
        <row r="294">
          <cell r="B294">
            <v>2700</v>
          </cell>
          <cell r="Q294">
            <v>7982695.8200000003</v>
          </cell>
          <cell r="R294">
            <v>7583328.9400000004</v>
          </cell>
        </row>
        <row r="295">
          <cell r="B295">
            <v>2701</v>
          </cell>
          <cell r="Q295">
            <v>0</v>
          </cell>
          <cell r="R295">
            <v>0</v>
          </cell>
        </row>
        <row r="296">
          <cell r="B296">
            <v>2702</v>
          </cell>
          <cell r="Q296">
            <v>0</v>
          </cell>
          <cell r="R296">
            <v>0</v>
          </cell>
        </row>
        <row r="297">
          <cell r="B297">
            <v>2703</v>
          </cell>
          <cell r="Q297">
            <v>0</v>
          </cell>
          <cell r="R297">
            <v>0</v>
          </cell>
        </row>
        <row r="298">
          <cell r="B298">
            <v>2704</v>
          </cell>
          <cell r="Q298">
            <v>0</v>
          </cell>
          <cell r="R298">
            <v>0</v>
          </cell>
        </row>
        <row r="299">
          <cell r="B299">
            <v>2705</v>
          </cell>
          <cell r="Q299">
            <v>0</v>
          </cell>
          <cell r="R299">
            <v>0</v>
          </cell>
        </row>
        <row r="300">
          <cell r="B300">
            <v>2706</v>
          </cell>
          <cell r="Q300">
            <v>0</v>
          </cell>
          <cell r="R300">
            <v>0</v>
          </cell>
        </row>
        <row r="301">
          <cell r="B301">
            <v>2707</v>
          </cell>
          <cell r="Q301">
            <v>0</v>
          </cell>
          <cell r="R301">
            <v>0</v>
          </cell>
        </row>
        <row r="302">
          <cell r="B302">
            <v>2708</v>
          </cell>
          <cell r="Q302">
            <v>0</v>
          </cell>
          <cell r="R302">
            <v>0</v>
          </cell>
        </row>
        <row r="303">
          <cell r="B303">
            <v>2709</v>
          </cell>
          <cell r="Q303">
            <v>0</v>
          </cell>
          <cell r="R303">
            <v>0</v>
          </cell>
        </row>
        <row r="304">
          <cell r="B304">
            <v>2710</v>
          </cell>
          <cell r="Q304">
            <v>167643</v>
          </cell>
          <cell r="R304">
            <v>147659</v>
          </cell>
        </row>
        <row r="305">
          <cell r="B305">
            <v>2711</v>
          </cell>
          <cell r="Q305">
            <v>0</v>
          </cell>
          <cell r="R305">
            <v>0</v>
          </cell>
        </row>
        <row r="306">
          <cell r="B306">
            <v>2712</v>
          </cell>
          <cell r="Q306">
            <v>0</v>
          </cell>
          <cell r="R306">
            <v>0</v>
          </cell>
        </row>
        <row r="307">
          <cell r="B307">
            <v>2713</v>
          </cell>
          <cell r="Q307">
            <v>0</v>
          </cell>
          <cell r="R307">
            <v>0</v>
          </cell>
        </row>
        <row r="308">
          <cell r="B308">
            <v>2714</v>
          </cell>
          <cell r="Q308">
            <v>0</v>
          </cell>
          <cell r="R308">
            <v>0</v>
          </cell>
        </row>
        <row r="309">
          <cell r="B309">
            <v>2715</v>
          </cell>
          <cell r="Q309">
            <v>0</v>
          </cell>
          <cell r="R309">
            <v>0</v>
          </cell>
        </row>
        <row r="310">
          <cell r="B310">
            <v>2716</v>
          </cell>
          <cell r="Q310">
            <v>0</v>
          </cell>
          <cell r="R310">
            <v>0</v>
          </cell>
        </row>
        <row r="311">
          <cell r="B311">
            <v>2717</v>
          </cell>
          <cell r="Q311">
            <v>0</v>
          </cell>
          <cell r="R311">
            <v>0</v>
          </cell>
        </row>
        <row r="312">
          <cell r="B312">
            <v>2718</v>
          </cell>
          <cell r="Q312">
            <v>0</v>
          </cell>
          <cell r="R312">
            <v>0</v>
          </cell>
        </row>
        <row r="313">
          <cell r="B313">
            <v>2719</v>
          </cell>
          <cell r="Q313">
            <v>0</v>
          </cell>
          <cell r="R313">
            <v>0</v>
          </cell>
        </row>
        <row r="314">
          <cell r="B314">
            <v>2730</v>
          </cell>
          <cell r="Q314">
            <v>0</v>
          </cell>
          <cell r="R314">
            <v>0</v>
          </cell>
        </row>
        <row r="315">
          <cell r="B315">
            <v>2731</v>
          </cell>
          <cell r="Q315">
            <v>0</v>
          </cell>
          <cell r="R315">
            <v>0</v>
          </cell>
        </row>
        <row r="316">
          <cell r="B316">
            <v>2732</v>
          </cell>
          <cell r="Q316">
            <v>0</v>
          </cell>
          <cell r="R316">
            <v>0</v>
          </cell>
        </row>
        <row r="317">
          <cell r="B317">
            <v>2733</v>
          </cell>
          <cell r="Q317">
            <v>0</v>
          </cell>
          <cell r="R317">
            <v>0</v>
          </cell>
        </row>
        <row r="318">
          <cell r="B318">
            <v>2734</v>
          </cell>
          <cell r="Q318">
            <v>0</v>
          </cell>
          <cell r="R318">
            <v>0</v>
          </cell>
        </row>
        <row r="319">
          <cell r="B319">
            <v>2735</v>
          </cell>
          <cell r="Q319">
            <v>0</v>
          </cell>
          <cell r="R319">
            <v>0</v>
          </cell>
        </row>
        <row r="320">
          <cell r="B320">
            <v>2736</v>
          </cell>
          <cell r="Q320">
            <v>0</v>
          </cell>
          <cell r="R320">
            <v>0</v>
          </cell>
        </row>
        <row r="321">
          <cell r="B321">
            <v>2737</v>
          </cell>
          <cell r="Q321">
            <v>0</v>
          </cell>
          <cell r="R321">
            <v>0</v>
          </cell>
        </row>
        <row r="322">
          <cell r="B322">
            <v>2738</v>
          </cell>
          <cell r="Q322">
            <v>0</v>
          </cell>
          <cell r="R322">
            <v>0</v>
          </cell>
        </row>
        <row r="323">
          <cell r="B323">
            <v>2739</v>
          </cell>
          <cell r="Q323">
            <v>0</v>
          </cell>
          <cell r="R323">
            <v>0</v>
          </cell>
        </row>
        <row r="324">
          <cell r="B324">
            <v>2780</v>
          </cell>
          <cell r="Q324">
            <v>0</v>
          </cell>
          <cell r="R324">
            <v>0</v>
          </cell>
        </row>
        <row r="325">
          <cell r="B325">
            <v>2781</v>
          </cell>
          <cell r="Q325">
            <v>0</v>
          </cell>
          <cell r="R325">
            <v>0</v>
          </cell>
        </row>
        <row r="326">
          <cell r="B326">
            <v>2782</v>
          </cell>
          <cell r="Q326">
            <v>0</v>
          </cell>
          <cell r="R326">
            <v>0</v>
          </cell>
        </row>
        <row r="327">
          <cell r="B327">
            <v>2783</v>
          </cell>
          <cell r="Q327">
            <v>0</v>
          </cell>
          <cell r="R327">
            <v>0</v>
          </cell>
        </row>
        <row r="328">
          <cell r="B328">
            <v>2784</v>
          </cell>
          <cell r="Q328">
            <v>0</v>
          </cell>
          <cell r="R328">
            <v>0</v>
          </cell>
        </row>
        <row r="329">
          <cell r="B329">
            <v>2785</v>
          </cell>
          <cell r="Q329">
            <v>0</v>
          </cell>
          <cell r="R329">
            <v>0</v>
          </cell>
        </row>
        <row r="330">
          <cell r="B330">
            <v>2786</v>
          </cell>
          <cell r="Q330">
            <v>0</v>
          </cell>
          <cell r="R330">
            <v>0</v>
          </cell>
        </row>
        <row r="331">
          <cell r="B331">
            <v>2787</v>
          </cell>
          <cell r="Q331">
            <v>0</v>
          </cell>
          <cell r="R331">
            <v>0</v>
          </cell>
        </row>
        <row r="332">
          <cell r="B332">
            <v>2788</v>
          </cell>
          <cell r="Q332">
            <v>0</v>
          </cell>
          <cell r="R332">
            <v>0</v>
          </cell>
        </row>
        <row r="333">
          <cell r="B333">
            <v>2789</v>
          </cell>
          <cell r="Q333">
            <v>0</v>
          </cell>
          <cell r="R333">
            <v>0</v>
          </cell>
        </row>
        <row r="334">
          <cell r="B334">
            <v>2870</v>
          </cell>
          <cell r="Q334">
            <v>0</v>
          </cell>
          <cell r="R334">
            <v>0</v>
          </cell>
        </row>
        <row r="335">
          <cell r="B335">
            <v>2871</v>
          </cell>
          <cell r="Q335">
            <v>0</v>
          </cell>
          <cell r="R335">
            <v>0</v>
          </cell>
        </row>
        <row r="336">
          <cell r="B336">
            <v>2872</v>
          </cell>
          <cell r="Q336">
            <v>0</v>
          </cell>
          <cell r="R336">
            <v>0</v>
          </cell>
        </row>
        <row r="337">
          <cell r="B337">
            <v>2873</v>
          </cell>
          <cell r="Q337">
            <v>0</v>
          </cell>
          <cell r="R337">
            <v>0</v>
          </cell>
        </row>
        <row r="338">
          <cell r="B338">
            <v>2874</v>
          </cell>
          <cell r="Q338">
            <v>0</v>
          </cell>
          <cell r="R338">
            <v>0</v>
          </cell>
        </row>
        <row r="339">
          <cell r="B339">
            <v>2875</v>
          </cell>
          <cell r="Q339">
            <v>0</v>
          </cell>
          <cell r="R339">
            <v>0</v>
          </cell>
        </row>
        <row r="340">
          <cell r="B340">
            <v>2876</v>
          </cell>
          <cell r="Q340">
            <v>0</v>
          </cell>
          <cell r="R340">
            <v>0</v>
          </cell>
        </row>
        <row r="341">
          <cell r="B341">
            <v>2877</v>
          </cell>
          <cell r="Q341">
            <v>0</v>
          </cell>
          <cell r="R341">
            <v>0</v>
          </cell>
        </row>
        <row r="342">
          <cell r="B342">
            <v>2878</v>
          </cell>
          <cell r="Q342">
            <v>0</v>
          </cell>
          <cell r="R342">
            <v>0</v>
          </cell>
        </row>
        <row r="343">
          <cell r="B343">
            <v>2879</v>
          </cell>
          <cell r="Q343">
            <v>0</v>
          </cell>
          <cell r="R343">
            <v>0</v>
          </cell>
        </row>
        <row r="344">
          <cell r="B344">
            <v>2880</v>
          </cell>
          <cell r="Q344">
            <v>0</v>
          </cell>
          <cell r="R344">
            <v>0</v>
          </cell>
        </row>
        <row r="345">
          <cell r="B345">
            <v>2881</v>
          </cell>
          <cell r="Q345">
            <v>0</v>
          </cell>
          <cell r="R345">
            <v>0</v>
          </cell>
        </row>
        <row r="346">
          <cell r="B346">
            <v>2882</v>
          </cell>
          <cell r="Q346">
            <v>0</v>
          </cell>
          <cell r="R346">
            <v>0</v>
          </cell>
        </row>
        <row r="347">
          <cell r="B347">
            <v>2883</v>
          </cell>
          <cell r="Q347">
            <v>0</v>
          </cell>
          <cell r="R347">
            <v>0</v>
          </cell>
        </row>
        <row r="348">
          <cell r="B348">
            <v>2884</v>
          </cell>
          <cell r="Q348">
            <v>0</v>
          </cell>
          <cell r="R348">
            <v>0</v>
          </cell>
        </row>
        <row r="349">
          <cell r="B349">
            <v>2885</v>
          </cell>
          <cell r="Q349">
            <v>0</v>
          </cell>
          <cell r="R349">
            <v>0</v>
          </cell>
        </row>
        <row r="350">
          <cell r="B350">
            <v>2886</v>
          </cell>
          <cell r="Q350">
            <v>0</v>
          </cell>
          <cell r="R350">
            <v>0</v>
          </cell>
        </row>
        <row r="351">
          <cell r="B351">
            <v>2887</v>
          </cell>
          <cell r="Q351">
            <v>0</v>
          </cell>
          <cell r="R351">
            <v>0</v>
          </cell>
        </row>
        <row r="352">
          <cell r="B352">
            <v>2888</v>
          </cell>
          <cell r="Q352">
            <v>0</v>
          </cell>
          <cell r="R352">
            <v>0</v>
          </cell>
        </row>
        <row r="353">
          <cell r="B353">
            <v>2889</v>
          </cell>
          <cell r="Q353">
            <v>0</v>
          </cell>
          <cell r="R353">
            <v>0</v>
          </cell>
        </row>
        <row r="354">
          <cell r="B354">
            <v>2900</v>
          </cell>
          <cell r="Q354">
            <v>0</v>
          </cell>
          <cell r="R354">
            <v>0</v>
          </cell>
        </row>
        <row r="355">
          <cell r="B355">
            <v>2901</v>
          </cell>
          <cell r="Q355">
            <v>0</v>
          </cell>
          <cell r="R355">
            <v>0</v>
          </cell>
        </row>
        <row r="356">
          <cell r="B356">
            <v>2902</v>
          </cell>
          <cell r="Q356">
            <v>0</v>
          </cell>
          <cell r="R356">
            <v>0</v>
          </cell>
        </row>
        <row r="357">
          <cell r="B357">
            <v>2903</v>
          </cell>
          <cell r="Q357">
            <v>0</v>
          </cell>
          <cell r="R357">
            <v>0</v>
          </cell>
        </row>
        <row r="358">
          <cell r="B358">
            <v>2904</v>
          </cell>
          <cell r="Q358">
            <v>0</v>
          </cell>
          <cell r="R358">
            <v>0</v>
          </cell>
        </row>
        <row r="359">
          <cell r="B359">
            <v>2905</v>
          </cell>
          <cell r="Q359">
            <v>0</v>
          </cell>
          <cell r="R359">
            <v>0</v>
          </cell>
        </row>
        <row r="360">
          <cell r="B360">
            <v>2906</v>
          </cell>
          <cell r="Q360">
            <v>0</v>
          </cell>
          <cell r="R360">
            <v>0</v>
          </cell>
        </row>
        <row r="361">
          <cell r="B361">
            <v>2907</v>
          </cell>
          <cell r="Q361">
            <v>0</v>
          </cell>
          <cell r="R361">
            <v>0</v>
          </cell>
        </row>
        <row r="362">
          <cell r="B362">
            <v>2908</v>
          </cell>
          <cell r="Q362">
            <v>0</v>
          </cell>
          <cell r="R362">
            <v>0</v>
          </cell>
        </row>
        <row r="363">
          <cell r="B363">
            <v>2909</v>
          </cell>
          <cell r="Q363">
            <v>0</v>
          </cell>
          <cell r="R363">
            <v>0</v>
          </cell>
        </row>
        <row r="365">
          <cell r="B365" t="str">
            <v>pozostałe dochody bieżące (1.1.5)</v>
          </cell>
          <cell r="Q365">
            <v>195285040.25999999</v>
          </cell>
          <cell r="R365">
            <v>131046308.33000001</v>
          </cell>
        </row>
        <row r="366">
          <cell r="B366" t="str">
            <v>0030</v>
          </cell>
          <cell r="Q366">
            <v>0</v>
          </cell>
          <cell r="R366">
            <v>0</v>
          </cell>
        </row>
        <row r="367">
          <cell r="B367" t="str">
            <v>0040</v>
          </cell>
          <cell r="Q367">
            <v>0</v>
          </cell>
          <cell r="R367">
            <v>0</v>
          </cell>
        </row>
        <row r="368">
          <cell r="B368" t="str">
            <v>0050</v>
          </cell>
          <cell r="Q368">
            <v>0</v>
          </cell>
          <cell r="R368">
            <v>0</v>
          </cell>
        </row>
        <row r="369">
          <cell r="B369" t="str">
            <v>0060</v>
          </cell>
          <cell r="Q369">
            <v>0</v>
          </cell>
          <cell r="R369">
            <v>0</v>
          </cell>
        </row>
        <row r="370">
          <cell r="B370" t="str">
            <v>0070</v>
          </cell>
          <cell r="Q370">
            <v>0</v>
          </cell>
          <cell r="R370">
            <v>0</v>
          </cell>
        </row>
        <row r="371">
          <cell r="B371" t="str">
            <v>0080</v>
          </cell>
          <cell r="Q371">
            <v>0</v>
          </cell>
          <cell r="R371">
            <v>0</v>
          </cell>
        </row>
        <row r="372">
          <cell r="B372" t="str">
            <v>0090</v>
          </cell>
          <cell r="Q372">
            <v>0</v>
          </cell>
          <cell r="R372">
            <v>0</v>
          </cell>
        </row>
        <row r="373">
          <cell r="B373" t="str">
            <v>0110</v>
          </cell>
          <cell r="Q373">
            <v>0</v>
          </cell>
          <cell r="R373">
            <v>0</v>
          </cell>
        </row>
        <row r="374">
          <cell r="B374" t="str">
            <v>0120</v>
          </cell>
          <cell r="Q374">
            <v>0</v>
          </cell>
          <cell r="R374">
            <v>0</v>
          </cell>
        </row>
        <row r="375">
          <cell r="B375" t="str">
            <v>0130</v>
          </cell>
          <cell r="Q375">
            <v>0</v>
          </cell>
          <cell r="R375">
            <v>0</v>
          </cell>
        </row>
        <row r="376">
          <cell r="B376" t="str">
            <v>0140</v>
          </cell>
          <cell r="Q376">
            <v>0</v>
          </cell>
          <cell r="R376">
            <v>0</v>
          </cell>
        </row>
        <row r="377">
          <cell r="B377" t="str">
            <v>0150</v>
          </cell>
          <cell r="Q377">
            <v>0</v>
          </cell>
          <cell r="R377">
            <v>0</v>
          </cell>
        </row>
        <row r="378">
          <cell r="B378" t="str">
            <v>0170</v>
          </cell>
          <cell r="Q378">
            <v>0</v>
          </cell>
          <cell r="R378">
            <v>0</v>
          </cell>
        </row>
        <row r="379">
          <cell r="B379" t="str">
            <v>0200</v>
          </cell>
          <cell r="Q379">
            <v>0</v>
          </cell>
          <cell r="R379">
            <v>0</v>
          </cell>
        </row>
        <row r="380">
          <cell r="B380" t="str">
            <v>0210</v>
          </cell>
          <cell r="Q380">
            <v>0</v>
          </cell>
          <cell r="R380">
            <v>0</v>
          </cell>
        </row>
        <row r="381">
          <cell r="B381" t="str">
            <v>0230</v>
          </cell>
          <cell r="Q381">
            <v>0</v>
          </cell>
          <cell r="R381">
            <v>0</v>
          </cell>
        </row>
        <row r="382">
          <cell r="B382" t="str">
            <v>0240</v>
          </cell>
          <cell r="Q382">
            <v>0</v>
          </cell>
          <cell r="R382">
            <v>0</v>
          </cell>
        </row>
        <row r="383">
          <cell r="B383" t="str">
            <v>0270</v>
          </cell>
          <cell r="Q383">
            <v>300000</v>
          </cell>
          <cell r="R383">
            <v>722888.68</v>
          </cell>
        </row>
        <row r="384">
          <cell r="B384" t="str">
            <v>0310</v>
          </cell>
          <cell r="Q384">
            <v>13157768</v>
          </cell>
          <cell r="R384">
            <v>10976133</v>
          </cell>
        </row>
        <row r="385">
          <cell r="B385" t="str">
            <v>0310'</v>
          </cell>
          <cell r="Q385">
            <v>75968205.079999998</v>
          </cell>
          <cell r="R385">
            <v>46201903.560000002</v>
          </cell>
        </row>
        <row r="386">
          <cell r="B386" t="str">
            <v>0320</v>
          </cell>
          <cell r="Q386">
            <v>350000</v>
          </cell>
          <cell r="R386">
            <v>293396.99</v>
          </cell>
        </row>
        <row r="387">
          <cell r="B387" t="str">
            <v>0320'</v>
          </cell>
          <cell r="Q387">
            <v>18500</v>
          </cell>
          <cell r="R387">
            <v>22657.24</v>
          </cell>
        </row>
        <row r="388">
          <cell r="B388" t="str">
            <v>0330</v>
          </cell>
          <cell r="Q388">
            <v>2500</v>
          </cell>
          <cell r="R388">
            <v>2501.6999999999998</v>
          </cell>
        </row>
        <row r="389">
          <cell r="B389" t="str">
            <v>0330'</v>
          </cell>
          <cell r="Q389">
            <v>5000</v>
          </cell>
          <cell r="R389">
            <v>3238</v>
          </cell>
        </row>
        <row r="390">
          <cell r="B390" t="str">
            <v>0340</v>
          </cell>
          <cell r="Q390">
            <v>600000</v>
          </cell>
          <cell r="R390">
            <v>520141.93</v>
          </cell>
        </row>
        <row r="391">
          <cell r="B391" t="str">
            <v>0340'</v>
          </cell>
          <cell r="Q391">
            <v>2000000</v>
          </cell>
          <cell r="R391">
            <v>1175813.8700000001</v>
          </cell>
        </row>
        <row r="392">
          <cell r="B392" t="str">
            <v>0350</v>
          </cell>
          <cell r="Q392">
            <v>500000</v>
          </cell>
          <cell r="R392">
            <v>410701.31</v>
          </cell>
        </row>
        <row r="393">
          <cell r="B393" t="str">
            <v>0360</v>
          </cell>
          <cell r="Q393">
            <v>533565.67000000004</v>
          </cell>
          <cell r="R393">
            <v>1063600.02</v>
          </cell>
        </row>
        <row r="394">
          <cell r="B394" t="str">
            <v>0370</v>
          </cell>
          <cell r="Q394">
            <v>0</v>
          </cell>
          <cell r="R394">
            <v>0</v>
          </cell>
        </row>
        <row r="395">
          <cell r="B395" t="str">
            <v>0380</v>
          </cell>
          <cell r="Q395">
            <v>150000</v>
          </cell>
          <cell r="R395">
            <v>121137.92</v>
          </cell>
        </row>
        <row r="396">
          <cell r="B396" t="str">
            <v>0390</v>
          </cell>
          <cell r="Q396">
            <v>0</v>
          </cell>
          <cell r="R396">
            <v>0</v>
          </cell>
        </row>
        <row r="397">
          <cell r="B397" t="str">
            <v>0400</v>
          </cell>
          <cell r="Q397">
            <v>0</v>
          </cell>
          <cell r="R397">
            <v>1.7</v>
          </cell>
        </row>
        <row r="398">
          <cell r="B398" t="str">
            <v>0410</v>
          </cell>
          <cell r="Q398">
            <v>1506000</v>
          </cell>
          <cell r="R398">
            <v>923689.69</v>
          </cell>
        </row>
        <row r="399">
          <cell r="B399" t="str">
            <v>0420</v>
          </cell>
          <cell r="Q399">
            <v>1600000</v>
          </cell>
          <cell r="R399">
            <v>933837.6</v>
          </cell>
        </row>
        <row r="400">
          <cell r="B400" t="str">
            <v>0430</v>
          </cell>
          <cell r="Q400">
            <v>440000</v>
          </cell>
          <cell r="R400">
            <v>216165</v>
          </cell>
        </row>
        <row r="401">
          <cell r="B401" t="str">
            <v>0440</v>
          </cell>
          <cell r="Q401">
            <v>0</v>
          </cell>
          <cell r="R401">
            <v>0</v>
          </cell>
        </row>
        <row r="402">
          <cell r="B402" t="str">
            <v>0460</v>
          </cell>
          <cell r="Q402">
            <v>400000</v>
          </cell>
          <cell r="R402">
            <v>301447.38</v>
          </cell>
        </row>
        <row r="403">
          <cell r="B403" t="str">
            <v>0470</v>
          </cell>
          <cell r="Q403">
            <v>250000</v>
          </cell>
          <cell r="R403">
            <v>278891.90000000002</v>
          </cell>
        </row>
        <row r="404">
          <cell r="B404" t="str">
            <v>0480</v>
          </cell>
          <cell r="Q404">
            <v>2600000</v>
          </cell>
          <cell r="R404">
            <v>2362909.56</v>
          </cell>
        </row>
        <row r="405">
          <cell r="B405" t="str">
            <v>0490</v>
          </cell>
          <cell r="Q405">
            <v>5280000</v>
          </cell>
          <cell r="R405">
            <v>3471142.7</v>
          </cell>
        </row>
        <row r="406">
          <cell r="B406" t="str">
            <v>0490'</v>
          </cell>
          <cell r="Q406">
            <v>26435200</v>
          </cell>
          <cell r="R406">
            <v>13186180.57</v>
          </cell>
        </row>
        <row r="407">
          <cell r="B407" t="str">
            <v>0500</v>
          </cell>
          <cell r="Q407">
            <v>4600000</v>
          </cell>
          <cell r="R407">
            <v>4410769.13</v>
          </cell>
        </row>
        <row r="408">
          <cell r="B408" t="str">
            <v>0500'</v>
          </cell>
          <cell r="Q408">
            <v>1400000</v>
          </cell>
          <cell r="R408">
            <v>291459.34999999998</v>
          </cell>
        </row>
        <row r="409">
          <cell r="B409" t="str">
            <v>0510</v>
          </cell>
          <cell r="Q409">
            <v>0</v>
          </cell>
          <cell r="R409">
            <v>0</v>
          </cell>
        </row>
        <row r="410">
          <cell r="B410" t="str">
            <v>0520</v>
          </cell>
          <cell r="Q410">
            <v>0</v>
          </cell>
          <cell r="R410">
            <v>0</v>
          </cell>
        </row>
        <row r="411">
          <cell r="B411" t="str">
            <v>0530</v>
          </cell>
          <cell r="Q411">
            <v>0</v>
          </cell>
          <cell r="R411">
            <v>0</v>
          </cell>
        </row>
        <row r="412">
          <cell r="B412" t="str">
            <v>0540</v>
          </cell>
          <cell r="Q412">
            <v>0</v>
          </cell>
          <cell r="R412">
            <v>0</v>
          </cell>
        </row>
        <row r="413">
          <cell r="B413" t="str">
            <v>0550</v>
          </cell>
          <cell r="Q413">
            <v>3000000</v>
          </cell>
          <cell r="R413">
            <v>2842892.03</v>
          </cell>
        </row>
        <row r="414">
          <cell r="B414" t="str">
            <v>0560</v>
          </cell>
          <cell r="Q414">
            <v>0</v>
          </cell>
          <cell r="R414">
            <v>0</v>
          </cell>
        </row>
        <row r="415">
          <cell r="B415" t="str">
            <v>0570</v>
          </cell>
          <cell r="Q415">
            <v>618000</v>
          </cell>
          <cell r="R415">
            <v>322808.09999999998</v>
          </cell>
        </row>
        <row r="416">
          <cell r="B416" t="str">
            <v>0580</v>
          </cell>
          <cell r="Q416">
            <v>13000</v>
          </cell>
          <cell r="R416">
            <v>10530.64</v>
          </cell>
        </row>
        <row r="417">
          <cell r="B417" t="str">
            <v>0590</v>
          </cell>
          <cell r="Q417">
            <v>20000</v>
          </cell>
          <cell r="R417">
            <v>30000.2</v>
          </cell>
        </row>
        <row r="418">
          <cell r="B418" t="str">
            <v>0600</v>
          </cell>
          <cell r="Q418">
            <v>0</v>
          </cell>
          <cell r="R418">
            <v>0</v>
          </cell>
        </row>
        <row r="419">
          <cell r="B419" t="str">
            <v>0610</v>
          </cell>
          <cell r="Q419">
            <v>8986</v>
          </cell>
          <cell r="R419">
            <v>4035.04</v>
          </cell>
        </row>
        <row r="420">
          <cell r="B420" t="str">
            <v>0620</v>
          </cell>
          <cell r="Q420">
            <v>4500</v>
          </cell>
          <cell r="R420">
            <v>510</v>
          </cell>
        </row>
        <row r="421">
          <cell r="B421" t="str">
            <v>0630</v>
          </cell>
          <cell r="Q421">
            <v>15087</v>
          </cell>
          <cell r="R421">
            <v>18332.22</v>
          </cell>
        </row>
        <row r="422">
          <cell r="B422" t="str">
            <v>0640</v>
          </cell>
          <cell r="Q422">
            <v>110828</v>
          </cell>
          <cell r="R422">
            <v>221115.87</v>
          </cell>
        </row>
        <row r="423">
          <cell r="B423" t="str">
            <v>0650</v>
          </cell>
          <cell r="Q423">
            <v>250000</v>
          </cell>
          <cell r="R423">
            <v>132310</v>
          </cell>
        </row>
        <row r="424">
          <cell r="B424" t="str">
            <v>0660</v>
          </cell>
          <cell r="Q424">
            <v>845160</v>
          </cell>
          <cell r="R424">
            <v>388753.55</v>
          </cell>
        </row>
        <row r="425">
          <cell r="B425" t="str">
            <v>0670</v>
          </cell>
          <cell r="Q425">
            <v>3427462</v>
          </cell>
          <cell r="R425">
            <v>1783991.73</v>
          </cell>
        </row>
        <row r="426">
          <cell r="B426" t="str">
            <v>0680</v>
          </cell>
          <cell r="Q426">
            <v>2520</v>
          </cell>
          <cell r="R426">
            <v>5798.46</v>
          </cell>
        </row>
        <row r="427">
          <cell r="B427" t="str">
            <v>0690</v>
          </cell>
          <cell r="Q427">
            <v>10543908.779999999</v>
          </cell>
          <cell r="R427">
            <v>7237754.0700000003</v>
          </cell>
        </row>
        <row r="428">
          <cell r="B428" t="str">
            <v>0700</v>
          </cell>
          <cell r="Q428">
            <v>0</v>
          </cell>
          <cell r="R428">
            <v>0</v>
          </cell>
        </row>
        <row r="429">
          <cell r="B429" t="str">
            <v>0710</v>
          </cell>
          <cell r="Q429">
            <v>0</v>
          </cell>
          <cell r="R429">
            <v>0</v>
          </cell>
        </row>
        <row r="430">
          <cell r="B430" t="str">
            <v>0730</v>
          </cell>
          <cell r="Q430">
            <v>0</v>
          </cell>
          <cell r="R430">
            <v>0</v>
          </cell>
        </row>
        <row r="431">
          <cell r="B431" t="str">
            <v>0740</v>
          </cell>
          <cell r="Q431">
            <v>0</v>
          </cell>
          <cell r="R431">
            <v>0</v>
          </cell>
        </row>
        <row r="432">
          <cell r="B432" t="str">
            <v>0750</v>
          </cell>
          <cell r="Q432">
            <v>3097904</v>
          </cell>
          <cell r="R432">
            <v>1707309.9199999997</v>
          </cell>
        </row>
        <row r="433">
          <cell r="B433" t="str">
            <v>0790</v>
          </cell>
          <cell r="Q433">
            <v>0</v>
          </cell>
          <cell r="R433">
            <v>0</v>
          </cell>
        </row>
        <row r="434">
          <cell r="B434" t="str">
            <v>0810</v>
          </cell>
          <cell r="Q434">
            <v>0</v>
          </cell>
          <cell r="R434">
            <v>0</v>
          </cell>
        </row>
        <row r="435">
          <cell r="B435" t="str">
            <v>0820</v>
          </cell>
          <cell r="Q435">
            <v>0</v>
          </cell>
          <cell r="R435">
            <v>0</v>
          </cell>
        </row>
        <row r="436">
          <cell r="B436" t="str">
            <v>0830</v>
          </cell>
          <cell r="Q436">
            <v>28395837</v>
          </cell>
          <cell r="R436">
            <v>16340726.949999999</v>
          </cell>
        </row>
        <row r="437">
          <cell r="B437" t="str">
            <v>0840</v>
          </cell>
          <cell r="Q437">
            <v>50000</v>
          </cell>
          <cell r="R437">
            <v>45112</v>
          </cell>
        </row>
        <row r="438">
          <cell r="B438" t="str">
            <v>0850</v>
          </cell>
          <cell r="Q438">
            <v>0</v>
          </cell>
          <cell r="R438">
            <v>0</v>
          </cell>
        </row>
        <row r="439">
          <cell r="B439" t="str">
            <v>0860</v>
          </cell>
          <cell r="Q439">
            <v>0</v>
          </cell>
          <cell r="R439">
            <v>0</v>
          </cell>
        </row>
        <row r="440">
          <cell r="B440" t="str">
            <v>0880</v>
          </cell>
          <cell r="Q440">
            <v>0</v>
          </cell>
          <cell r="R440">
            <v>5475</v>
          </cell>
        </row>
        <row r="441">
          <cell r="B441" t="str">
            <v>0890</v>
          </cell>
          <cell r="Q441">
            <v>0</v>
          </cell>
          <cell r="R441">
            <v>0</v>
          </cell>
        </row>
        <row r="442">
          <cell r="B442" t="str">
            <v>0900</v>
          </cell>
          <cell r="Q442">
            <v>0</v>
          </cell>
          <cell r="R442">
            <v>14852.859999999999</v>
          </cell>
        </row>
        <row r="443">
          <cell r="B443" t="str">
            <v>0910</v>
          </cell>
          <cell r="Q443">
            <v>50</v>
          </cell>
          <cell r="R443">
            <v>406632.62</v>
          </cell>
        </row>
        <row r="444">
          <cell r="B444" t="str">
            <v>0920</v>
          </cell>
          <cell r="Q444">
            <v>1134605.48</v>
          </cell>
          <cell r="R444">
            <v>2968202.49</v>
          </cell>
        </row>
        <row r="445">
          <cell r="B445" t="str">
            <v>0930</v>
          </cell>
          <cell r="Q445">
            <v>0</v>
          </cell>
          <cell r="R445">
            <v>0</v>
          </cell>
        </row>
        <row r="446">
          <cell r="B446" t="str">
            <v>0940</v>
          </cell>
          <cell r="Q446">
            <v>174330</v>
          </cell>
          <cell r="R446">
            <v>2272842.8400000003</v>
          </cell>
        </row>
        <row r="447">
          <cell r="B447" t="str">
            <v>0947</v>
          </cell>
          <cell r="Q447">
            <v>0</v>
          </cell>
          <cell r="R447">
            <v>0</v>
          </cell>
        </row>
        <row r="448">
          <cell r="B448" t="str">
            <v>0950</v>
          </cell>
          <cell r="Q448">
            <v>26728</v>
          </cell>
          <cell r="R448">
            <v>269287.09000000003</v>
          </cell>
        </row>
        <row r="449">
          <cell r="B449" t="str">
            <v>0959</v>
          </cell>
          <cell r="Q449">
            <v>0</v>
          </cell>
          <cell r="R449">
            <v>0</v>
          </cell>
        </row>
        <row r="450">
          <cell r="B450" t="str">
            <v>0960</v>
          </cell>
          <cell r="Q450">
            <v>67660</v>
          </cell>
          <cell r="R450">
            <v>66266</v>
          </cell>
        </row>
        <row r="451">
          <cell r="B451" t="str">
            <v>0970</v>
          </cell>
          <cell r="Q451">
            <v>3173626</v>
          </cell>
          <cell r="R451">
            <v>3460964.46</v>
          </cell>
        </row>
        <row r="452">
          <cell r="B452" t="str">
            <v>0980</v>
          </cell>
          <cell r="Q452">
            <v>0</v>
          </cell>
          <cell r="R452">
            <v>0</v>
          </cell>
        </row>
        <row r="453">
          <cell r="B453" t="str">
            <v>0990</v>
          </cell>
          <cell r="Q453">
            <v>0</v>
          </cell>
          <cell r="R453">
            <v>0</v>
          </cell>
        </row>
        <row r="454">
          <cell r="B454">
            <v>1010</v>
          </cell>
          <cell r="Q454">
            <v>0</v>
          </cell>
          <cell r="R454">
            <v>0</v>
          </cell>
        </row>
        <row r="455">
          <cell r="B455">
            <v>1060</v>
          </cell>
          <cell r="Q455">
            <v>0</v>
          </cell>
          <cell r="R455">
            <v>0</v>
          </cell>
        </row>
        <row r="456">
          <cell r="B456">
            <v>1070</v>
          </cell>
          <cell r="Q456">
            <v>0</v>
          </cell>
          <cell r="R456">
            <v>0</v>
          </cell>
        </row>
        <row r="457">
          <cell r="B457">
            <v>1080</v>
          </cell>
          <cell r="Q457">
            <v>0</v>
          </cell>
          <cell r="R457">
            <v>0</v>
          </cell>
        </row>
        <row r="458">
          <cell r="B458">
            <v>1090</v>
          </cell>
          <cell r="Q458">
            <v>0</v>
          </cell>
          <cell r="R458">
            <v>0</v>
          </cell>
        </row>
        <row r="459">
          <cell r="B459">
            <v>1500</v>
          </cell>
          <cell r="Q459">
            <v>0</v>
          </cell>
          <cell r="R459">
            <v>0</v>
          </cell>
        </row>
        <row r="460">
          <cell r="B460">
            <v>1510</v>
          </cell>
          <cell r="Q460">
            <v>0</v>
          </cell>
          <cell r="R460">
            <v>0</v>
          </cell>
        </row>
        <row r="461">
          <cell r="B461">
            <v>2360</v>
          </cell>
          <cell r="Q461">
            <v>1306509.25</v>
          </cell>
          <cell r="R461">
            <v>1918558.07</v>
          </cell>
        </row>
        <row r="462">
          <cell r="B462">
            <v>2370</v>
          </cell>
          <cell r="Q462">
            <v>0</v>
          </cell>
          <cell r="R462">
            <v>0</v>
          </cell>
        </row>
        <row r="463">
          <cell r="B463">
            <v>2390</v>
          </cell>
          <cell r="Q463">
            <v>0</v>
          </cell>
          <cell r="R463">
            <v>0</v>
          </cell>
        </row>
        <row r="464">
          <cell r="B464">
            <v>2400</v>
          </cell>
          <cell r="Q464">
            <v>0</v>
          </cell>
          <cell r="R464">
            <v>0</v>
          </cell>
        </row>
        <row r="465">
          <cell r="B465">
            <v>2410</v>
          </cell>
          <cell r="Q465">
            <v>0</v>
          </cell>
          <cell r="R465">
            <v>0</v>
          </cell>
        </row>
        <row r="466">
          <cell r="B466">
            <v>2420</v>
          </cell>
          <cell r="Q466">
            <v>0</v>
          </cell>
          <cell r="R466">
            <v>0</v>
          </cell>
        </row>
        <row r="467">
          <cell r="B467">
            <v>2430</v>
          </cell>
          <cell r="Q467">
            <v>0</v>
          </cell>
          <cell r="R467">
            <v>0</v>
          </cell>
        </row>
        <row r="468">
          <cell r="B468">
            <v>2480</v>
          </cell>
          <cell r="Q468">
            <v>0</v>
          </cell>
          <cell r="R468">
            <v>0</v>
          </cell>
        </row>
        <row r="469">
          <cell r="B469">
            <v>2490</v>
          </cell>
          <cell r="Q469">
            <v>0</v>
          </cell>
          <cell r="R469">
            <v>0</v>
          </cell>
        </row>
        <row r="470">
          <cell r="B470">
            <v>2510</v>
          </cell>
          <cell r="Q470">
            <v>0</v>
          </cell>
          <cell r="R470">
            <v>0</v>
          </cell>
        </row>
        <row r="471">
          <cell r="B471">
            <v>2520</v>
          </cell>
          <cell r="Q471">
            <v>0</v>
          </cell>
          <cell r="R471">
            <v>0</v>
          </cell>
        </row>
        <row r="472">
          <cell r="B472">
            <v>2550</v>
          </cell>
          <cell r="Q472">
            <v>0</v>
          </cell>
          <cell r="R472">
            <v>0</v>
          </cell>
        </row>
        <row r="473">
          <cell r="B473">
            <v>2560</v>
          </cell>
          <cell r="Q473">
            <v>0</v>
          </cell>
          <cell r="R473">
            <v>0</v>
          </cell>
        </row>
        <row r="474">
          <cell r="B474">
            <v>2570</v>
          </cell>
          <cell r="Q474">
            <v>0</v>
          </cell>
          <cell r="R474">
            <v>0</v>
          </cell>
        </row>
        <row r="475">
          <cell r="B475">
            <v>2590</v>
          </cell>
          <cell r="Q475">
            <v>0</v>
          </cell>
          <cell r="R475">
            <v>0</v>
          </cell>
        </row>
        <row r="476">
          <cell r="B476">
            <v>2620</v>
          </cell>
          <cell r="Q476">
            <v>0</v>
          </cell>
          <cell r="R476">
            <v>0</v>
          </cell>
        </row>
        <row r="477">
          <cell r="B477">
            <v>2640</v>
          </cell>
          <cell r="Q477">
            <v>0</v>
          </cell>
          <cell r="R477">
            <v>0</v>
          </cell>
        </row>
        <row r="478">
          <cell r="B478">
            <v>2650</v>
          </cell>
          <cell r="Q478">
            <v>0</v>
          </cell>
          <cell r="R478">
            <v>0</v>
          </cell>
        </row>
        <row r="479">
          <cell r="B479">
            <v>2680</v>
          </cell>
          <cell r="Q479">
            <v>660000</v>
          </cell>
          <cell r="R479">
            <v>100939</v>
          </cell>
        </row>
        <row r="480">
          <cell r="B480">
            <v>2800</v>
          </cell>
          <cell r="Q480">
            <v>0</v>
          </cell>
          <cell r="R480">
            <v>0</v>
          </cell>
        </row>
        <row r="481">
          <cell r="B481">
            <v>2840</v>
          </cell>
          <cell r="Q481">
            <v>0</v>
          </cell>
          <cell r="R481">
            <v>0</v>
          </cell>
        </row>
        <row r="482">
          <cell r="B482">
            <v>2890</v>
          </cell>
          <cell r="Q482">
            <v>0</v>
          </cell>
          <cell r="R482">
            <v>0</v>
          </cell>
        </row>
        <row r="483">
          <cell r="B483">
            <v>2910</v>
          </cell>
          <cell r="Q483">
            <v>241600</v>
          </cell>
          <cell r="R483">
            <v>574529.26</v>
          </cell>
        </row>
        <row r="484">
          <cell r="B484">
            <v>2930</v>
          </cell>
          <cell r="Q484">
            <v>0</v>
          </cell>
          <cell r="R484">
            <v>0</v>
          </cell>
        </row>
        <row r="485">
          <cell r="B485">
            <v>2940</v>
          </cell>
          <cell r="Q485">
            <v>0</v>
          </cell>
          <cell r="R485">
            <v>0</v>
          </cell>
        </row>
        <row r="486">
          <cell r="B486">
            <v>2950</v>
          </cell>
          <cell r="Q486">
            <v>0</v>
          </cell>
          <cell r="R486">
            <v>0</v>
          </cell>
        </row>
        <row r="487">
          <cell r="B487">
            <v>2960</v>
          </cell>
          <cell r="Q487">
            <v>0</v>
          </cell>
          <cell r="R487">
            <v>0</v>
          </cell>
        </row>
        <row r="488">
          <cell r="B488">
            <v>2970</v>
          </cell>
          <cell r="Q488">
            <v>0</v>
          </cell>
          <cell r="R488">
            <v>0</v>
          </cell>
        </row>
        <row r="489">
          <cell r="B489">
            <v>2980</v>
          </cell>
          <cell r="Q489">
            <v>0</v>
          </cell>
          <cell r="R489">
            <v>-4837.34</v>
          </cell>
        </row>
        <row r="490">
          <cell r="B490">
            <v>2990</v>
          </cell>
          <cell r="Q490">
            <v>0</v>
          </cell>
          <cell r="R490">
            <v>10006.4</v>
          </cell>
        </row>
        <row r="491">
          <cell r="B491">
            <v>8020</v>
          </cell>
          <cell r="Q491">
            <v>0</v>
          </cell>
          <cell r="R491">
            <v>0</v>
          </cell>
        </row>
        <row r="492">
          <cell r="B492">
            <v>8030</v>
          </cell>
          <cell r="Q492">
            <v>0</v>
          </cell>
          <cell r="R492">
            <v>0</v>
          </cell>
        </row>
        <row r="493">
          <cell r="B493">
            <v>8060</v>
          </cell>
          <cell r="Q493">
            <v>0</v>
          </cell>
          <cell r="R493">
            <v>0</v>
          </cell>
        </row>
        <row r="494">
          <cell r="B494">
            <v>8070</v>
          </cell>
          <cell r="Q494">
            <v>0</v>
          </cell>
          <cell r="R494">
            <v>0</v>
          </cell>
        </row>
        <row r="495">
          <cell r="B495">
            <v>8080</v>
          </cell>
          <cell r="Q495">
            <v>0</v>
          </cell>
          <cell r="R495">
            <v>0</v>
          </cell>
        </row>
        <row r="496">
          <cell r="B496">
            <v>8090</v>
          </cell>
          <cell r="Q496">
            <v>0</v>
          </cell>
          <cell r="R496">
            <v>0</v>
          </cell>
        </row>
        <row r="497">
          <cell r="B497">
            <v>8120</v>
          </cell>
          <cell r="Q497">
            <v>0</v>
          </cell>
          <cell r="R497">
            <v>0</v>
          </cell>
        </row>
        <row r="498">
          <cell r="B498">
            <v>8500</v>
          </cell>
          <cell r="Q498">
            <v>0</v>
          </cell>
          <cell r="R498">
            <v>0</v>
          </cell>
        </row>
        <row r="499">
          <cell r="B499">
            <v>8510</v>
          </cell>
          <cell r="Q499">
            <v>0</v>
          </cell>
          <cell r="R499">
            <v>0</v>
          </cell>
        </row>
        <row r="500">
          <cell r="B500">
            <v>8520</v>
          </cell>
          <cell r="Q500">
            <v>0</v>
          </cell>
          <cell r="R500">
            <v>0</v>
          </cell>
        </row>
        <row r="501">
          <cell r="B501">
            <v>8530</v>
          </cell>
          <cell r="Q501">
            <v>0</v>
          </cell>
          <cell r="R501">
            <v>0</v>
          </cell>
        </row>
        <row r="502">
          <cell r="B502">
            <v>8540</v>
          </cell>
          <cell r="Q502">
            <v>0</v>
          </cell>
          <cell r="R502">
            <v>0</v>
          </cell>
        </row>
        <row r="503">
          <cell r="B503">
            <v>8550</v>
          </cell>
          <cell r="Q503">
            <v>0</v>
          </cell>
          <cell r="R503">
            <v>0</v>
          </cell>
        </row>
        <row r="505">
          <cell r="B505" t="str">
            <v>dochody majątkowe (1.2)</v>
          </cell>
          <cell r="Q505">
            <v>51098281.949999996</v>
          </cell>
          <cell r="R505">
            <v>12356245.189999998</v>
          </cell>
        </row>
        <row r="506">
          <cell r="B506" t="str">
            <v>0760</v>
          </cell>
          <cell r="Q506">
            <v>100000</v>
          </cell>
          <cell r="R506">
            <v>181649.94</v>
          </cell>
        </row>
        <row r="507">
          <cell r="B507" t="str">
            <v>0770</v>
          </cell>
          <cell r="Q507">
            <v>12400000</v>
          </cell>
          <cell r="R507">
            <v>961348.36</v>
          </cell>
        </row>
        <row r="508">
          <cell r="B508" t="str">
            <v>0780</v>
          </cell>
          <cell r="Q508">
            <v>0</v>
          </cell>
          <cell r="R508">
            <v>0</v>
          </cell>
        </row>
        <row r="509">
          <cell r="B509" t="str">
            <v>0800</v>
          </cell>
          <cell r="Q509">
            <v>0</v>
          </cell>
          <cell r="R509">
            <v>0</v>
          </cell>
        </row>
        <row r="510">
          <cell r="B510" t="str">
            <v>0870</v>
          </cell>
          <cell r="Q510">
            <v>8900</v>
          </cell>
          <cell r="R510">
            <v>144091.71</v>
          </cell>
        </row>
        <row r="511">
          <cell r="B511">
            <v>6056</v>
          </cell>
          <cell r="Q511">
            <v>0</v>
          </cell>
          <cell r="R511">
            <v>0</v>
          </cell>
        </row>
        <row r="512">
          <cell r="B512">
            <v>6057</v>
          </cell>
          <cell r="Q512">
            <v>0</v>
          </cell>
          <cell r="R512">
            <v>0</v>
          </cell>
        </row>
        <row r="513">
          <cell r="B513">
            <v>6090</v>
          </cell>
          <cell r="Q513">
            <v>2071400</v>
          </cell>
          <cell r="R513">
            <v>0</v>
          </cell>
        </row>
        <row r="514">
          <cell r="B514">
            <v>6170</v>
          </cell>
          <cell r="Q514">
            <v>0</v>
          </cell>
          <cell r="R514">
            <v>0</v>
          </cell>
        </row>
        <row r="515">
          <cell r="B515">
            <v>6180</v>
          </cell>
          <cell r="Q515">
            <v>4391044</v>
          </cell>
          <cell r="R515">
            <v>0</v>
          </cell>
        </row>
        <row r="516">
          <cell r="B516">
            <v>6200</v>
          </cell>
          <cell r="Q516">
            <v>0</v>
          </cell>
          <cell r="R516">
            <v>0</v>
          </cell>
        </row>
        <row r="517">
          <cell r="B517">
            <v>6201</v>
          </cell>
          <cell r="Q517">
            <v>0</v>
          </cell>
          <cell r="R517">
            <v>0</v>
          </cell>
        </row>
        <row r="518">
          <cell r="B518">
            <v>6202</v>
          </cell>
          <cell r="Q518">
            <v>0</v>
          </cell>
          <cell r="R518">
            <v>0</v>
          </cell>
        </row>
        <row r="519">
          <cell r="B519">
            <v>6203</v>
          </cell>
          <cell r="Q519">
            <v>0</v>
          </cell>
          <cell r="R519">
            <v>0</v>
          </cell>
        </row>
        <row r="520">
          <cell r="B520">
            <v>6204</v>
          </cell>
          <cell r="Q520">
            <v>0</v>
          </cell>
          <cell r="R520">
            <v>0</v>
          </cell>
        </row>
        <row r="521">
          <cell r="B521">
            <v>6205</v>
          </cell>
          <cell r="Q521">
            <v>0</v>
          </cell>
          <cell r="R521">
            <v>0</v>
          </cell>
        </row>
        <row r="522">
          <cell r="B522">
            <v>6206</v>
          </cell>
          <cell r="Q522">
            <v>0</v>
          </cell>
          <cell r="R522">
            <v>150000</v>
          </cell>
        </row>
        <row r="523">
          <cell r="B523">
            <v>6207</v>
          </cell>
          <cell r="Q523">
            <v>0</v>
          </cell>
          <cell r="R523">
            <v>850000</v>
          </cell>
        </row>
        <row r="524">
          <cell r="B524">
            <v>6208</v>
          </cell>
          <cell r="Q524">
            <v>0</v>
          </cell>
          <cell r="R524">
            <v>0</v>
          </cell>
        </row>
        <row r="525">
          <cell r="B525">
            <v>6209</v>
          </cell>
          <cell r="Q525">
            <v>0</v>
          </cell>
          <cell r="R525">
            <v>0</v>
          </cell>
        </row>
        <row r="526">
          <cell r="B526">
            <v>6250</v>
          </cell>
          <cell r="Q526">
            <v>0</v>
          </cell>
          <cell r="R526">
            <v>0</v>
          </cell>
        </row>
        <row r="527">
          <cell r="B527">
            <v>6251</v>
          </cell>
          <cell r="Q527">
            <v>0</v>
          </cell>
          <cell r="R527">
            <v>0</v>
          </cell>
        </row>
        <row r="528">
          <cell r="B528">
            <v>6252</v>
          </cell>
          <cell r="Q528">
            <v>0</v>
          </cell>
          <cell r="R528">
            <v>0</v>
          </cell>
        </row>
        <row r="529">
          <cell r="B529">
            <v>6253</v>
          </cell>
          <cell r="Q529">
            <v>0</v>
          </cell>
          <cell r="R529">
            <v>0</v>
          </cell>
        </row>
        <row r="530">
          <cell r="B530">
            <v>6254</v>
          </cell>
          <cell r="Q530">
            <v>0</v>
          </cell>
          <cell r="R530">
            <v>0</v>
          </cell>
        </row>
        <row r="531">
          <cell r="B531">
            <v>6255</v>
          </cell>
          <cell r="Q531">
            <v>0</v>
          </cell>
          <cell r="R531">
            <v>0</v>
          </cell>
        </row>
        <row r="532">
          <cell r="B532">
            <v>6256</v>
          </cell>
          <cell r="Q532">
            <v>154907.63</v>
          </cell>
          <cell r="R532">
            <v>0</v>
          </cell>
        </row>
        <row r="533">
          <cell r="B533">
            <v>6257</v>
          </cell>
          <cell r="Q533">
            <v>9388890.7799999993</v>
          </cell>
          <cell r="R533">
            <v>9837084.4299999978</v>
          </cell>
        </row>
        <row r="534">
          <cell r="B534">
            <v>6258</v>
          </cell>
          <cell r="Q534">
            <v>0</v>
          </cell>
          <cell r="R534">
            <v>0</v>
          </cell>
        </row>
        <row r="535">
          <cell r="B535">
            <v>6259</v>
          </cell>
          <cell r="Q535">
            <v>352548.33</v>
          </cell>
          <cell r="R535">
            <v>141070.75</v>
          </cell>
        </row>
        <row r="536">
          <cell r="B536">
            <v>6260</v>
          </cell>
          <cell r="Q536">
            <v>0</v>
          </cell>
          <cell r="R536">
            <v>0</v>
          </cell>
        </row>
        <row r="537">
          <cell r="B537">
            <v>6261</v>
          </cell>
          <cell r="Q537">
            <v>0</v>
          </cell>
          <cell r="R537">
            <v>0</v>
          </cell>
        </row>
        <row r="538">
          <cell r="B538">
            <v>6262</v>
          </cell>
          <cell r="Q538">
            <v>0</v>
          </cell>
          <cell r="R538">
            <v>0</v>
          </cell>
        </row>
        <row r="539">
          <cell r="B539">
            <v>6263</v>
          </cell>
          <cell r="Q539">
            <v>0</v>
          </cell>
          <cell r="R539">
            <v>0</v>
          </cell>
        </row>
        <row r="540">
          <cell r="B540">
            <v>6264</v>
          </cell>
          <cell r="Q540">
            <v>0</v>
          </cell>
          <cell r="R540">
            <v>0</v>
          </cell>
        </row>
        <row r="541">
          <cell r="B541">
            <v>6265</v>
          </cell>
          <cell r="Q541">
            <v>0</v>
          </cell>
          <cell r="R541">
            <v>0</v>
          </cell>
        </row>
        <row r="542">
          <cell r="B542">
            <v>6266</v>
          </cell>
          <cell r="Q542">
            <v>0</v>
          </cell>
          <cell r="R542">
            <v>0</v>
          </cell>
        </row>
        <row r="543">
          <cell r="B543">
            <v>6267</v>
          </cell>
          <cell r="Q543">
            <v>0</v>
          </cell>
          <cell r="R543">
            <v>0</v>
          </cell>
        </row>
        <row r="544">
          <cell r="B544">
            <v>6268</v>
          </cell>
          <cell r="Q544">
            <v>0</v>
          </cell>
          <cell r="R544">
            <v>0</v>
          </cell>
        </row>
        <row r="545">
          <cell r="B545">
            <v>6269</v>
          </cell>
          <cell r="Q545">
            <v>0</v>
          </cell>
          <cell r="R545">
            <v>0</v>
          </cell>
        </row>
        <row r="546">
          <cell r="B546">
            <v>6280</v>
          </cell>
          <cell r="Q546">
            <v>0</v>
          </cell>
          <cell r="R546">
            <v>0</v>
          </cell>
        </row>
        <row r="547">
          <cell r="B547">
            <v>6281</v>
          </cell>
          <cell r="Q547">
            <v>0</v>
          </cell>
          <cell r="R547">
            <v>0</v>
          </cell>
        </row>
        <row r="548">
          <cell r="B548">
            <v>6282</v>
          </cell>
          <cell r="Q548">
            <v>0</v>
          </cell>
          <cell r="R548">
            <v>0</v>
          </cell>
        </row>
        <row r="549">
          <cell r="B549">
            <v>6283</v>
          </cell>
          <cell r="Q549">
            <v>0</v>
          </cell>
          <cell r="R549">
            <v>0</v>
          </cell>
        </row>
        <row r="550">
          <cell r="B550">
            <v>6284</v>
          </cell>
          <cell r="Q550">
            <v>0</v>
          </cell>
          <cell r="R550">
            <v>0</v>
          </cell>
        </row>
        <row r="551">
          <cell r="B551">
            <v>6285</v>
          </cell>
          <cell r="Q551">
            <v>0</v>
          </cell>
          <cell r="R551">
            <v>0</v>
          </cell>
        </row>
        <row r="552">
          <cell r="B552">
            <v>6286</v>
          </cell>
          <cell r="Q552">
            <v>0</v>
          </cell>
          <cell r="R552">
            <v>0</v>
          </cell>
        </row>
        <row r="553">
          <cell r="B553">
            <v>6287</v>
          </cell>
          <cell r="Q553">
            <v>0</v>
          </cell>
          <cell r="R553">
            <v>0</v>
          </cell>
        </row>
        <row r="554">
          <cell r="B554">
            <v>6288</v>
          </cell>
          <cell r="Q554">
            <v>0</v>
          </cell>
          <cell r="R554">
            <v>0</v>
          </cell>
        </row>
        <row r="555">
          <cell r="B555">
            <v>6289</v>
          </cell>
          <cell r="Q555">
            <v>0</v>
          </cell>
          <cell r="R555">
            <v>0</v>
          </cell>
        </row>
        <row r="556">
          <cell r="B556">
            <v>6290</v>
          </cell>
          <cell r="Q556">
            <v>0</v>
          </cell>
          <cell r="R556">
            <v>0</v>
          </cell>
        </row>
        <row r="557">
          <cell r="B557">
            <v>6291</v>
          </cell>
          <cell r="Q557">
            <v>0</v>
          </cell>
          <cell r="R557">
            <v>0</v>
          </cell>
        </row>
        <row r="558">
          <cell r="B558">
            <v>6292</v>
          </cell>
          <cell r="Q558">
            <v>0</v>
          </cell>
          <cell r="R558">
            <v>0</v>
          </cell>
        </row>
        <row r="559">
          <cell r="B559">
            <v>6293</v>
          </cell>
          <cell r="Q559">
            <v>0</v>
          </cell>
          <cell r="R559">
            <v>0</v>
          </cell>
        </row>
        <row r="560">
          <cell r="B560">
            <v>6294</v>
          </cell>
          <cell r="Q560">
            <v>0</v>
          </cell>
          <cell r="R560">
            <v>0</v>
          </cell>
        </row>
        <row r="561">
          <cell r="B561">
            <v>6295</v>
          </cell>
          <cell r="Q561">
            <v>0</v>
          </cell>
          <cell r="R561">
            <v>0</v>
          </cell>
        </row>
        <row r="562">
          <cell r="B562">
            <v>6296</v>
          </cell>
          <cell r="Q562">
            <v>0</v>
          </cell>
          <cell r="R562">
            <v>0</v>
          </cell>
        </row>
        <row r="563">
          <cell r="B563">
            <v>6297</v>
          </cell>
          <cell r="Q563">
            <v>0</v>
          </cell>
          <cell r="R563">
            <v>0</v>
          </cell>
        </row>
        <row r="564">
          <cell r="B564">
            <v>6298</v>
          </cell>
          <cell r="Q564">
            <v>0</v>
          </cell>
          <cell r="R564">
            <v>0</v>
          </cell>
        </row>
        <row r="565">
          <cell r="B565">
            <v>6299</v>
          </cell>
          <cell r="Q565">
            <v>0</v>
          </cell>
          <cell r="R565">
            <v>0</v>
          </cell>
        </row>
        <row r="566">
          <cell r="B566">
            <v>6300</v>
          </cell>
          <cell r="Q566">
            <v>185920</v>
          </cell>
          <cell r="R566">
            <v>0</v>
          </cell>
        </row>
        <row r="567">
          <cell r="B567">
            <v>6301</v>
          </cell>
          <cell r="Q567">
            <v>0</v>
          </cell>
          <cell r="R567">
            <v>0</v>
          </cell>
        </row>
        <row r="568">
          <cell r="B568">
            <v>6302</v>
          </cell>
          <cell r="Q568">
            <v>0</v>
          </cell>
          <cell r="R568">
            <v>0</v>
          </cell>
        </row>
        <row r="569">
          <cell r="B569">
            <v>6303</v>
          </cell>
          <cell r="Q569">
            <v>0</v>
          </cell>
          <cell r="R569">
            <v>0</v>
          </cell>
        </row>
        <row r="570">
          <cell r="B570">
            <v>6304</v>
          </cell>
          <cell r="Q570">
            <v>0</v>
          </cell>
          <cell r="R570">
            <v>0</v>
          </cell>
        </row>
        <row r="571">
          <cell r="B571">
            <v>6305</v>
          </cell>
          <cell r="Q571">
            <v>0</v>
          </cell>
          <cell r="R571">
            <v>0</v>
          </cell>
        </row>
        <row r="572">
          <cell r="B572">
            <v>6306</v>
          </cell>
          <cell r="Q572">
            <v>0</v>
          </cell>
          <cell r="R572">
            <v>0</v>
          </cell>
        </row>
        <row r="573">
          <cell r="B573">
            <v>6307</v>
          </cell>
          <cell r="Q573">
            <v>0</v>
          </cell>
          <cell r="R573">
            <v>0</v>
          </cell>
        </row>
        <row r="574">
          <cell r="B574">
            <v>6308</v>
          </cell>
          <cell r="Q574">
            <v>0</v>
          </cell>
          <cell r="R574">
            <v>0</v>
          </cell>
        </row>
        <row r="575">
          <cell r="B575">
            <v>6309</v>
          </cell>
          <cell r="Q575">
            <v>0</v>
          </cell>
          <cell r="R575">
            <v>0</v>
          </cell>
        </row>
        <row r="576">
          <cell r="B576">
            <v>6310</v>
          </cell>
          <cell r="Q576">
            <v>0</v>
          </cell>
          <cell r="R576">
            <v>0</v>
          </cell>
        </row>
        <row r="577">
          <cell r="B577">
            <v>6311</v>
          </cell>
          <cell r="Q577">
            <v>0</v>
          </cell>
          <cell r="R577">
            <v>0</v>
          </cell>
        </row>
        <row r="578">
          <cell r="B578">
            <v>6312</v>
          </cell>
          <cell r="Q578">
            <v>0</v>
          </cell>
          <cell r="R578">
            <v>0</v>
          </cell>
        </row>
        <row r="579">
          <cell r="B579">
            <v>6313</v>
          </cell>
          <cell r="Q579">
            <v>0</v>
          </cell>
          <cell r="R579">
            <v>0</v>
          </cell>
        </row>
        <row r="580">
          <cell r="B580">
            <v>6314</v>
          </cell>
          <cell r="Q580">
            <v>0</v>
          </cell>
          <cell r="R580">
            <v>0</v>
          </cell>
        </row>
        <row r="581">
          <cell r="B581">
            <v>6315</v>
          </cell>
          <cell r="Q581">
            <v>0</v>
          </cell>
          <cell r="R581">
            <v>0</v>
          </cell>
        </row>
        <row r="582">
          <cell r="B582">
            <v>6316</v>
          </cell>
          <cell r="Q582">
            <v>0</v>
          </cell>
          <cell r="R582">
            <v>0</v>
          </cell>
        </row>
        <row r="583">
          <cell r="B583">
            <v>6317</v>
          </cell>
          <cell r="Q583">
            <v>0</v>
          </cell>
          <cell r="R583">
            <v>0</v>
          </cell>
        </row>
        <row r="584">
          <cell r="B584">
            <v>6318</v>
          </cell>
          <cell r="Q584">
            <v>0</v>
          </cell>
          <cell r="R584">
            <v>0</v>
          </cell>
        </row>
        <row r="585">
          <cell r="B585">
            <v>6319</v>
          </cell>
          <cell r="Q585">
            <v>0</v>
          </cell>
          <cell r="R585">
            <v>0</v>
          </cell>
        </row>
        <row r="586">
          <cell r="B586">
            <v>6320</v>
          </cell>
          <cell r="Q586">
            <v>51000</v>
          </cell>
          <cell r="R586">
            <v>0</v>
          </cell>
        </row>
        <row r="587">
          <cell r="B587">
            <v>6321</v>
          </cell>
          <cell r="Q587">
            <v>0</v>
          </cell>
          <cell r="R587">
            <v>0</v>
          </cell>
        </row>
        <row r="588">
          <cell r="B588">
            <v>6322</v>
          </cell>
          <cell r="Q588">
            <v>0</v>
          </cell>
          <cell r="R588">
            <v>0</v>
          </cell>
        </row>
        <row r="589">
          <cell r="B589">
            <v>6323</v>
          </cell>
          <cell r="Q589">
            <v>0</v>
          </cell>
          <cell r="R589">
            <v>0</v>
          </cell>
        </row>
        <row r="590">
          <cell r="B590">
            <v>6324</v>
          </cell>
          <cell r="Q590">
            <v>0</v>
          </cell>
          <cell r="R590">
            <v>0</v>
          </cell>
        </row>
        <row r="591">
          <cell r="B591">
            <v>6325</v>
          </cell>
          <cell r="Q591">
            <v>0</v>
          </cell>
          <cell r="R591">
            <v>0</v>
          </cell>
        </row>
        <row r="592">
          <cell r="B592">
            <v>6326</v>
          </cell>
          <cell r="Q592">
            <v>0</v>
          </cell>
          <cell r="R592">
            <v>0</v>
          </cell>
        </row>
        <row r="593">
          <cell r="B593">
            <v>6327</v>
          </cell>
          <cell r="Q593">
            <v>0</v>
          </cell>
          <cell r="R593">
            <v>0</v>
          </cell>
        </row>
        <row r="594">
          <cell r="B594">
            <v>6328</v>
          </cell>
          <cell r="Q594">
            <v>0</v>
          </cell>
          <cell r="R594">
            <v>0</v>
          </cell>
        </row>
        <row r="595">
          <cell r="B595">
            <v>6329</v>
          </cell>
          <cell r="Q595">
            <v>0</v>
          </cell>
          <cell r="R595">
            <v>0</v>
          </cell>
        </row>
        <row r="596">
          <cell r="B596">
            <v>6330</v>
          </cell>
          <cell r="Q596">
            <v>11353671.210000001</v>
          </cell>
          <cell r="R596">
            <v>0</v>
          </cell>
        </row>
        <row r="597">
          <cell r="B597">
            <v>6331</v>
          </cell>
          <cell r="Q597">
            <v>0</v>
          </cell>
          <cell r="R597">
            <v>0</v>
          </cell>
        </row>
        <row r="598">
          <cell r="B598">
            <v>6332</v>
          </cell>
          <cell r="Q598">
            <v>0</v>
          </cell>
          <cell r="R598">
            <v>0</v>
          </cell>
        </row>
        <row r="599">
          <cell r="B599">
            <v>6333</v>
          </cell>
          <cell r="Q599">
            <v>0</v>
          </cell>
          <cell r="R599">
            <v>0</v>
          </cell>
        </row>
        <row r="600">
          <cell r="B600">
            <v>6334</v>
          </cell>
          <cell r="Q600">
            <v>0</v>
          </cell>
          <cell r="R600">
            <v>0</v>
          </cell>
        </row>
        <row r="601">
          <cell r="B601">
            <v>6335</v>
          </cell>
          <cell r="Q601">
            <v>0</v>
          </cell>
          <cell r="R601">
            <v>0</v>
          </cell>
        </row>
        <row r="602">
          <cell r="B602">
            <v>6336</v>
          </cell>
          <cell r="Q602">
            <v>0</v>
          </cell>
          <cell r="R602">
            <v>0</v>
          </cell>
        </row>
        <row r="603">
          <cell r="B603">
            <v>6337</v>
          </cell>
          <cell r="Q603">
            <v>0</v>
          </cell>
          <cell r="R603">
            <v>0</v>
          </cell>
        </row>
        <row r="604">
          <cell r="B604">
            <v>6338</v>
          </cell>
          <cell r="Q604">
            <v>0</v>
          </cell>
          <cell r="R604">
            <v>0</v>
          </cell>
        </row>
        <row r="605">
          <cell r="B605">
            <v>6339</v>
          </cell>
          <cell r="Q605">
            <v>0</v>
          </cell>
          <cell r="R605">
            <v>0</v>
          </cell>
        </row>
        <row r="606">
          <cell r="B606">
            <v>6340</v>
          </cell>
          <cell r="Q606">
            <v>0</v>
          </cell>
          <cell r="R606">
            <v>0</v>
          </cell>
        </row>
        <row r="607">
          <cell r="B607">
            <v>6341</v>
          </cell>
          <cell r="Q607">
            <v>0</v>
          </cell>
          <cell r="R607">
            <v>0</v>
          </cell>
        </row>
        <row r="608">
          <cell r="B608">
            <v>6342</v>
          </cell>
          <cell r="Q608">
            <v>0</v>
          </cell>
          <cell r="R608">
            <v>0</v>
          </cell>
        </row>
        <row r="609">
          <cell r="B609">
            <v>6343</v>
          </cell>
          <cell r="Q609">
            <v>0</v>
          </cell>
          <cell r="R609">
            <v>0</v>
          </cell>
        </row>
        <row r="610">
          <cell r="B610">
            <v>6344</v>
          </cell>
          <cell r="Q610">
            <v>0</v>
          </cell>
          <cell r="R610">
            <v>0</v>
          </cell>
        </row>
        <row r="611">
          <cell r="B611">
            <v>6345</v>
          </cell>
          <cell r="Q611">
            <v>0</v>
          </cell>
          <cell r="R611">
            <v>0</v>
          </cell>
        </row>
        <row r="612">
          <cell r="B612">
            <v>6346</v>
          </cell>
          <cell r="Q612">
            <v>0</v>
          </cell>
          <cell r="R612">
            <v>0</v>
          </cell>
        </row>
        <row r="613">
          <cell r="B613">
            <v>6347</v>
          </cell>
          <cell r="Q613">
            <v>0</v>
          </cell>
          <cell r="R613">
            <v>0</v>
          </cell>
        </row>
        <row r="614">
          <cell r="B614">
            <v>6348</v>
          </cell>
          <cell r="Q614">
            <v>0</v>
          </cell>
          <cell r="R614">
            <v>0</v>
          </cell>
        </row>
        <row r="615">
          <cell r="B615">
            <v>6349</v>
          </cell>
          <cell r="Q615">
            <v>0</v>
          </cell>
          <cell r="R615">
            <v>0</v>
          </cell>
        </row>
        <row r="616">
          <cell r="B616">
            <v>6350</v>
          </cell>
          <cell r="Q616">
            <v>10549000</v>
          </cell>
          <cell r="R616">
            <v>0</v>
          </cell>
        </row>
        <row r="617">
          <cell r="B617">
            <v>6351</v>
          </cell>
          <cell r="Q617">
            <v>0</v>
          </cell>
          <cell r="R617">
            <v>0</v>
          </cell>
        </row>
        <row r="618">
          <cell r="B618">
            <v>6352</v>
          </cell>
          <cell r="Q618">
            <v>0</v>
          </cell>
          <cell r="R618">
            <v>0</v>
          </cell>
        </row>
        <row r="619">
          <cell r="B619">
            <v>6353</v>
          </cell>
          <cell r="Q619">
            <v>0</v>
          </cell>
          <cell r="R619">
            <v>0</v>
          </cell>
        </row>
        <row r="620">
          <cell r="B620">
            <v>6354</v>
          </cell>
          <cell r="Q620">
            <v>0</v>
          </cell>
          <cell r="R620">
            <v>0</v>
          </cell>
        </row>
        <row r="621">
          <cell r="B621">
            <v>6355</v>
          </cell>
          <cell r="Q621">
            <v>0</v>
          </cell>
          <cell r="R621">
            <v>0</v>
          </cell>
        </row>
        <row r="622">
          <cell r="B622">
            <v>6356</v>
          </cell>
          <cell r="Q622">
            <v>0</v>
          </cell>
          <cell r="R622">
            <v>0</v>
          </cell>
        </row>
        <row r="623">
          <cell r="B623">
            <v>6357</v>
          </cell>
          <cell r="Q623">
            <v>0</v>
          </cell>
          <cell r="R623">
            <v>0</v>
          </cell>
        </row>
        <row r="624">
          <cell r="B624">
            <v>6358</v>
          </cell>
          <cell r="Q624">
            <v>0</v>
          </cell>
          <cell r="R624">
            <v>0</v>
          </cell>
        </row>
        <row r="625">
          <cell r="B625">
            <v>6359</v>
          </cell>
          <cell r="Q625">
            <v>0</v>
          </cell>
          <cell r="R625">
            <v>0</v>
          </cell>
        </row>
        <row r="626">
          <cell r="B626">
            <v>6410</v>
          </cell>
          <cell r="Q626">
            <v>0</v>
          </cell>
          <cell r="R626">
            <v>0</v>
          </cell>
        </row>
        <row r="627">
          <cell r="B627">
            <v>6411</v>
          </cell>
          <cell r="Q627">
            <v>0</v>
          </cell>
          <cell r="R627">
            <v>0</v>
          </cell>
        </row>
        <row r="628">
          <cell r="B628">
            <v>6412</v>
          </cell>
          <cell r="Q628">
            <v>0</v>
          </cell>
          <cell r="R628">
            <v>0</v>
          </cell>
        </row>
        <row r="629">
          <cell r="B629">
            <v>6413</v>
          </cell>
          <cell r="Q629">
            <v>0</v>
          </cell>
          <cell r="R629">
            <v>0</v>
          </cell>
        </row>
        <row r="630">
          <cell r="B630">
            <v>6414</v>
          </cell>
          <cell r="Q630">
            <v>0</v>
          </cell>
          <cell r="R630">
            <v>0</v>
          </cell>
        </row>
        <row r="631">
          <cell r="B631">
            <v>6415</v>
          </cell>
          <cell r="Q631">
            <v>0</v>
          </cell>
          <cell r="R631">
            <v>0</v>
          </cell>
        </row>
        <row r="632">
          <cell r="B632">
            <v>6416</v>
          </cell>
          <cell r="Q632">
            <v>0</v>
          </cell>
          <cell r="R632">
            <v>0</v>
          </cell>
        </row>
        <row r="633">
          <cell r="B633">
            <v>6417</v>
          </cell>
          <cell r="Q633">
            <v>0</v>
          </cell>
          <cell r="R633">
            <v>0</v>
          </cell>
        </row>
        <row r="634">
          <cell r="B634">
            <v>6418</v>
          </cell>
          <cell r="Q634">
            <v>0</v>
          </cell>
          <cell r="R634">
            <v>0</v>
          </cell>
        </row>
        <row r="635">
          <cell r="B635">
            <v>6419</v>
          </cell>
          <cell r="Q635">
            <v>0</v>
          </cell>
          <cell r="R635">
            <v>0</v>
          </cell>
        </row>
        <row r="636">
          <cell r="B636">
            <v>6420</v>
          </cell>
          <cell r="Q636">
            <v>0</v>
          </cell>
          <cell r="R636">
            <v>0</v>
          </cell>
        </row>
        <row r="637">
          <cell r="B637">
            <v>6421</v>
          </cell>
          <cell r="Q637">
            <v>0</v>
          </cell>
          <cell r="R637">
            <v>0</v>
          </cell>
        </row>
        <row r="638">
          <cell r="B638">
            <v>6422</v>
          </cell>
          <cell r="Q638">
            <v>0</v>
          </cell>
          <cell r="R638">
            <v>0</v>
          </cell>
        </row>
        <row r="639">
          <cell r="B639">
            <v>6423</v>
          </cell>
          <cell r="Q639">
            <v>0</v>
          </cell>
          <cell r="R639">
            <v>0</v>
          </cell>
        </row>
        <row r="640">
          <cell r="B640">
            <v>6424</v>
          </cell>
          <cell r="Q640">
            <v>0</v>
          </cell>
          <cell r="R640">
            <v>0</v>
          </cell>
        </row>
        <row r="641">
          <cell r="B641">
            <v>6425</v>
          </cell>
          <cell r="Q641">
            <v>0</v>
          </cell>
          <cell r="R641">
            <v>0</v>
          </cell>
        </row>
        <row r="642">
          <cell r="B642">
            <v>6426</v>
          </cell>
          <cell r="Q642">
            <v>0</v>
          </cell>
          <cell r="R642">
            <v>0</v>
          </cell>
        </row>
        <row r="643">
          <cell r="B643">
            <v>6427</v>
          </cell>
          <cell r="Q643">
            <v>0</v>
          </cell>
          <cell r="R643">
            <v>0</v>
          </cell>
        </row>
        <row r="644">
          <cell r="B644">
            <v>6428</v>
          </cell>
          <cell r="Q644">
            <v>0</v>
          </cell>
          <cell r="R644">
            <v>0</v>
          </cell>
        </row>
        <row r="645">
          <cell r="B645">
            <v>6429</v>
          </cell>
          <cell r="Q645">
            <v>0</v>
          </cell>
          <cell r="R645">
            <v>0</v>
          </cell>
        </row>
        <row r="646">
          <cell r="B646">
            <v>6430</v>
          </cell>
          <cell r="Q646">
            <v>0</v>
          </cell>
          <cell r="R646">
            <v>0</v>
          </cell>
        </row>
        <row r="647">
          <cell r="B647">
            <v>6431</v>
          </cell>
          <cell r="Q647">
            <v>0</v>
          </cell>
          <cell r="R647">
            <v>0</v>
          </cell>
        </row>
        <row r="648">
          <cell r="B648">
            <v>6432</v>
          </cell>
          <cell r="Q648">
            <v>0</v>
          </cell>
          <cell r="R648">
            <v>0</v>
          </cell>
        </row>
        <row r="649">
          <cell r="B649">
            <v>6433</v>
          </cell>
          <cell r="Q649">
            <v>0</v>
          </cell>
          <cell r="R649">
            <v>0</v>
          </cell>
        </row>
        <row r="650">
          <cell r="B650">
            <v>6434</v>
          </cell>
          <cell r="Q650">
            <v>0</v>
          </cell>
          <cell r="R650">
            <v>0</v>
          </cell>
        </row>
        <row r="651">
          <cell r="B651">
            <v>6435</v>
          </cell>
          <cell r="Q651">
            <v>0</v>
          </cell>
          <cell r="R651">
            <v>0</v>
          </cell>
        </row>
        <row r="652">
          <cell r="B652">
            <v>6436</v>
          </cell>
          <cell r="Q652">
            <v>0</v>
          </cell>
          <cell r="R652">
            <v>0</v>
          </cell>
        </row>
        <row r="653">
          <cell r="B653">
            <v>6437</v>
          </cell>
          <cell r="Q653">
            <v>0</v>
          </cell>
          <cell r="R653">
            <v>0</v>
          </cell>
        </row>
        <row r="654">
          <cell r="B654">
            <v>6438</v>
          </cell>
          <cell r="Q654">
            <v>0</v>
          </cell>
          <cell r="R654">
            <v>0</v>
          </cell>
        </row>
        <row r="655">
          <cell r="B655">
            <v>6439</v>
          </cell>
          <cell r="Q655">
            <v>0</v>
          </cell>
          <cell r="R655">
            <v>0</v>
          </cell>
        </row>
        <row r="656">
          <cell r="B656">
            <v>6440</v>
          </cell>
          <cell r="Q656">
            <v>0</v>
          </cell>
          <cell r="R656">
            <v>0</v>
          </cell>
        </row>
        <row r="657">
          <cell r="B657">
            <v>6441</v>
          </cell>
          <cell r="Q657">
            <v>0</v>
          </cell>
          <cell r="R657">
            <v>0</v>
          </cell>
        </row>
        <row r="658">
          <cell r="B658">
            <v>6442</v>
          </cell>
          <cell r="Q658">
            <v>0</v>
          </cell>
          <cell r="R658">
            <v>0</v>
          </cell>
        </row>
        <row r="659">
          <cell r="B659">
            <v>6443</v>
          </cell>
          <cell r="Q659">
            <v>0</v>
          </cell>
          <cell r="R659">
            <v>0</v>
          </cell>
        </row>
        <row r="660">
          <cell r="B660">
            <v>6444</v>
          </cell>
          <cell r="Q660">
            <v>0</v>
          </cell>
          <cell r="R660">
            <v>0</v>
          </cell>
        </row>
        <row r="661">
          <cell r="B661">
            <v>6445</v>
          </cell>
          <cell r="Q661">
            <v>0</v>
          </cell>
          <cell r="R661">
            <v>0</v>
          </cell>
        </row>
        <row r="662">
          <cell r="B662">
            <v>6446</v>
          </cell>
          <cell r="Q662">
            <v>0</v>
          </cell>
          <cell r="R662">
            <v>0</v>
          </cell>
        </row>
        <row r="663">
          <cell r="B663">
            <v>6447</v>
          </cell>
          <cell r="Q663">
            <v>0</v>
          </cell>
          <cell r="R663">
            <v>0</v>
          </cell>
        </row>
        <row r="664">
          <cell r="B664">
            <v>6448</v>
          </cell>
          <cell r="Q664">
            <v>0</v>
          </cell>
          <cell r="R664">
            <v>0</v>
          </cell>
        </row>
        <row r="665">
          <cell r="B665">
            <v>6449</v>
          </cell>
          <cell r="Q665">
            <v>0</v>
          </cell>
          <cell r="R665">
            <v>0</v>
          </cell>
        </row>
        <row r="666">
          <cell r="B666">
            <v>6450</v>
          </cell>
          <cell r="Q666">
            <v>0</v>
          </cell>
          <cell r="R666">
            <v>0</v>
          </cell>
        </row>
        <row r="667">
          <cell r="B667">
            <v>6451</v>
          </cell>
          <cell r="Q667">
            <v>0</v>
          </cell>
          <cell r="R667">
            <v>0</v>
          </cell>
        </row>
        <row r="668">
          <cell r="B668">
            <v>6452</v>
          </cell>
          <cell r="Q668">
            <v>0</v>
          </cell>
          <cell r="R668">
            <v>0</v>
          </cell>
        </row>
        <row r="669">
          <cell r="B669">
            <v>6453</v>
          </cell>
          <cell r="Q669">
            <v>0</v>
          </cell>
          <cell r="R669">
            <v>0</v>
          </cell>
        </row>
        <row r="670">
          <cell r="B670">
            <v>6454</v>
          </cell>
          <cell r="Q670">
            <v>0</v>
          </cell>
          <cell r="R670">
            <v>0</v>
          </cell>
        </row>
        <row r="671">
          <cell r="B671">
            <v>6455</v>
          </cell>
          <cell r="Q671">
            <v>0</v>
          </cell>
          <cell r="R671">
            <v>0</v>
          </cell>
        </row>
        <row r="672">
          <cell r="B672">
            <v>6456</v>
          </cell>
          <cell r="Q672">
            <v>0</v>
          </cell>
          <cell r="R672">
            <v>0</v>
          </cell>
        </row>
        <row r="673">
          <cell r="B673">
            <v>6457</v>
          </cell>
          <cell r="Q673">
            <v>0</v>
          </cell>
          <cell r="R673">
            <v>0</v>
          </cell>
        </row>
        <row r="674">
          <cell r="B674">
            <v>6458</v>
          </cell>
          <cell r="Q674">
            <v>0</v>
          </cell>
          <cell r="R674">
            <v>0</v>
          </cell>
        </row>
        <row r="675">
          <cell r="B675">
            <v>6459</v>
          </cell>
          <cell r="Q675">
            <v>0</v>
          </cell>
          <cell r="R675">
            <v>0</v>
          </cell>
        </row>
        <row r="676">
          <cell r="B676">
            <v>6510</v>
          </cell>
          <cell r="Q676">
            <v>0</v>
          </cell>
          <cell r="R676">
            <v>0</v>
          </cell>
        </row>
        <row r="677">
          <cell r="B677">
            <v>6511</v>
          </cell>
          <cell r="Q677">
            <v>0</v>
          </cell>
          <cell r="R677">
            <v>0</v>
          </cell>
        </row>
        <row r="678">
          <cell r="B678">
            <v>6512</v>
          </cell>
          <cell r="Q678">
            <v>0</v>
          </cell>
          <cell r="R678">
            <v>0</v>
          </cell>
        </row>
        <row r="679">
          <cell r="B679">
            <v>6513</v>
          </cell>
          <cell r="Q679">
            <v>0</v>
          </cell>
          <cell r="R679">
            <v>0</v>
          </cell>
        </row>
        <row r="680">
          <cell r="B680">
            <v>6514</v>
          </cell>
          <cell r="Q680">
            <v>0</v>
          </cell>
          <cell r="R680">
            <v>0</v>
          </cell>
        </row>
        <row r="681">
          <cell r="B681">
            <v>6515</v>
          </cell>
          <cell r="Q681">
            <v>0</v>
          </cell>
          <cell r="R681">
            <v>0</v>
          </cell>
        </row>
        <row r="682">
          <cell r="B682">
            <v>6516</v>
          </cell>
          <cell r="Q682">
            <v>0</v>
          </cell>
          <cell r="R682">
            <v>0</v>
          </cell>
        </row>
        <row r="683">
          <cell r="B683">
            <v>6517</v>
          </cell>
          <cell r="Q683">
            <v>0</v>
          </cell>
          <cell r="R683">
            <v>0</v>
          </cell>
        </row>
        <row r="684">
          <cell r="B684">
            <v>6518</v>
          </cell>
          <cell r="Q684">
            <v>0</v>
          </cell>
          <cell r="R684">
            <v>0</v>
          </cell>
        </row>
        <row r="685">
          <cell r="B685">
            <v>6519</v>
          </cell>
          <cell r="Q685">
            <v>0</v>
          </cell>
          <cell r="R685">
            <v>0</v>
          </cell>
        </row>
        <row r="686">
          <cell r="B686">
            <v>6520</v>
          </cell>
          <cell r="Q686">
            <v>0</v>
          </cell>
          <cell r="R686">
            <v>0</v>
          </cell>
        </row>
        <row r="687">
          <cell r="B687">
            <v>6521</v>
          </cell>
          <cell r="Q687">
            <v>0</v>
          </cell>
          <cell r="R687">
            <v>0</v>
          </cell>
        </row>
        <row r="688">
          <cell r="B688">
            <v>6522</v>
          </cell>
          <cell r="Q688">
            <v>0</v>
          </cell>
          <cell r="R688">
            <v>0</v>
          </cell>
        </row>
        <row r="689">
          <cell r="B689">
            <v>6523</v>
          </cell>
          <cell r="Q689">
            <v>0</v>
          </cell>
          <cell r="R689">
            <v>0</v>
          </cell>
        </row>
        <row r="690">
          <cell r="B690">
            <v>6524</v>
          </cell>
          <cell r="Q690">
            <v>0</v>
          </cell>
          <cell r="R690">
            <v>0</v>
          </cell>
        </row>
        <row r="691">
          <cell r="B691">
            <v>6525</v>
          </cell>
          <cell r="Q691">
            <v>0</v>
          </cell>
          <cell r="R691">
            <v>0</v>
          </cell>
        </row>
        <row r="692">
          <cell r="B692">
            <v>6526</v>
          </cell>
          <cell r="Q692">
            <v>0</v>
          </cell>
          <cell r="R692">
            <v>0</v>
          </cell>
        </row>
        <row r="693">
          <cell r="B693">
            <v>6527</v>
          </cell>
          <cell r="Q693">
            <v>0</v>
          </cell>
          <cell r="R693">
            <v>0</v>
          </cell>
        </row>
        <row r="694">
          <cell r="B694">
            <v>6528</v>
          </cell>
          <cell r="Q694">
            <v>0</v>
          </cell>
          <cell r="R694">
            <v>0</v>
          </cell>
        </row>
        <row r="695">
          <cell r="B695">
            <v>6529</v>
          </cell>
          <cell r="Q695">
            <v>0</v>
          </cell>
          <cell r="R695">
            <v>0</v>
          </cell>
        </row>
        <row r="696">
          <cell r="B696">
            <v>6530</v>
          </cell>
          <cell r="Q696">
            <v>0</v>
          </cell>
          <cell r="R696">
            <v>0</v>
          </cell>
        </row>
        <row r="697">
          <cell r="B697">
            <v>6531</v>
          </cell>
          <cell r="Q697">
            <v>0</v>
          </cell>
          <cell r="R697">
            <v>0</v>
          </cell>
        </row>
        <row r="698">
          <cell r="B698">
            <v>6532</v>
          </cell>
          <cell r="Q698">
            <v>0</v>
          </cell>
          <cell r="R698">
            <v>0</v>
          </cell>
        </row>
        <row r="699">
          <cell r="B699">
            <v>6533</v>
          </cell>
          <cell r="Q699">
            <v>0</v>
          </cell>
          <cell r="R699">
            <v>0</v>
          </cell>
        </row>
        <row r="700">
          <cell r="B700">
            <v>6534</v>
          </cell>
          <cell r="Q700">
            <v>0</v>
          </cell>
          <cell r="R700">
            <v>0</v>
          </cell>
        </row>
        <row r="701">
          <cell r="B701">
            <v>6535</v>
          </cell>
          <cell r="Q701">
            <v>0</v>
          </cell>
          <cell r="R701">
            <v>0</v>
          </cell>
        </row>
        <row r="702">
          <cell r="B702">
            <v>6536</v>
          </cell>
          <cell r="Q702">
            <v>0</v>
          </cell>
          <cell r="R702">
            <v>0</v>
          </cell>
        </row>
        <row r="703">
          <cell r="B703">
            <v>6537</v>
          </cell>
          <cell r="Q703">
            <v>0</v>
          </cell>
          <cell r="R703">
            <v>0</v>
          </cell>
        </row>
        <row r="704">
          <cell r="B704">
            <v>6538</v>
          </cell>
          <cell r="Q704">
            <v>0</v>
          </cell>
          <cell r="R704">
            <v>0</v>
          </cell>
        </row>
        <row r="705">
          <cell r="B705">
            <v>6539</v>
          </cell>
          <cell r="Q705">
            <v>0</v>
          </cell>
          <cell r="R705">
            <v>0</v>
          </cell>
        </row>
        <row r="706">
          <cell r="B706">
            <v>6560</v>
          </cell>
          <cell r="Q706">
            <v>0</v>
          </cell>
          <cell r="R706">
            <v>0</v>
          </cell>
        </row>
        <row r="707">
          <cell r="B707">
            <v>6561</v>
          </cell>
          <cell r="Q707">
            <v>0</v>
          </cell>
          <cell r="R707">
            <v>0</v>
          </cell>
        </row>
        <row r="708">
          <cell r="B708">
            <v>6562</v>
          </cell>
          <cell r="Q708">
            <v>0</v>
          </cell>
          <cell r="R708">
            <v>0</v>
          </cell>
        </row>
        <row r="709">
          <cell r="B709">
            <v>6563</v>
          </cell>
          <cell r="Q709">
            <v>0</v>
          </cell>
          <cell r="R709">
            <v>0</v>
          </cell>
        </row>
        <row r="710">
          <cell r="B710">
            <v>6564</v>
          </cell>
          <cell r="Q710">
            <v>0</v>
          </cell>
          <cell r="R710">
            <v>0</v>
          </cell>
        </row>
        <row r="711">
          <cell r="B711">
            <v>6565</v>
          </cell>
          <cell r="Q711">
            <v>0</v>
          </cell>
          <cell r="R711">
            <v>0</v>
          </cell>
        </row>
        <row r="712">
          <cell r="B712">
            <v>6566</v>
          </cell>
          <cell r="Q712">
            <v>0</v>
          </cell>
          <cell r="R712">
            <v>0</v>
          </cell>
        </row>
        <row r="713">
          <cell r="B713">
            <v>6567</v>
          </cell>
          <cell r="Q713">
            <v>0</v>
          </cell>
          <cell r="R713">
            <v>0</v>
          </cell>
        </row>
        <row r="714">
          <cell r="B714">
            <v>6568</v>
          </cell>
          <cell r="Q714">
            <v>0</v>
          </cell>
          <cell r="R714">
            <v>0</v>
          </cell>
        </row>
        <row r="715">
          <cell r="B715">
            <v>6569</v>
          </cell>
          <cell r="Q715">
            <v>0</v>
          </cell>
          <cell r="R715">
            <v>0</v>
          </cell>
        </row>
        <row r="716">
          <cell r="B716">
            <v>6610</v>
          </cell>
          <cell r="Q716">
            <v>0</v>
          </cell>
          <cell r="R716">
            <v>0</v>
          </cell>
        </row>
        <row r="717">
          <cell r="B717">
            <v>6611</v>
          </cell>
          <cell r="Q717">
            <v>0</v>
          </cell>
          <cell r="R717">
            <v>0</v>
          </cell>
        </row>
        <row r="718">
          <cell r="B718">
            <v>6612</v>
          </cell>
          <cell r="Q718">
            <v>0</v>
          </cell>
          <cell r="R718">
            <v>0</v>
          </cell>
        </row>
        <row r="719">
          <cell r="B719">
            <v>6613</v>
          </cell>
          <cell r="Q719">
            <v>0</v>
          </cell>
          <cell r="R719">
            <v>0</v>
          </cell>
        </row>
        <row r="720">
          <cell r="B720">
            <v>6614</v>
          </cell>
          <cell r="Q720">
            <v>0</v>
          </cell>
          <cell r="R720">
            <v>0</v>
          </cell>
        </row>
        <row r="721">
          <cell r="B721">
            <v>6615</v>
          </cell>
          <cell r="Q721">
            <v>0</v>
          </cell>
          <cell r="R721">
            <v>0</v>
          </cell>
        </row>
        <row r="722">
          <cell r="B722">
            <v>6616</v>
          </cell>
          <cell r="Q722">
            <v>0</v>
          </cell>
          <cell r="R722">
            <v>0</v>
          </cell>
        </row>
        <row r="723">
          <cell r="B723">
            <v>6617</v>
          </cell>
          <cell r="Q723">
            <v>0</v>
          </cell>
          <cell r="R723">
            <v>0</v>
          </cell>
        </row>
        <row r="724">
          <cell r="B724">
            <v>6618</v>
          </cell>
          <cell r="Q724">
            <v>0</v>
          </cell>
          <cell r="R724">
            <v>0</v>
          </cell>
        </row>
        <row r="725">
          <cell r="B725">
            <v>6619</v>
          </cell>
          <cell r="Q725">
            <v>0</v>
          </cell>
          <cell r="R725">
            <v>0</v>
          </cell>
        </row>
        <row r="726">
          <cell r="B726">
            <v>6620</v>
          </cell>
          <cell r="Q726">
            <v>0</v>
          </cell>
          <cell r="R726">
            <v>0</v>
          </cell>
        </row>
        <row r="727">
          <cell r="B727">
            <v>6621</v>
          </cell>
          <cell r="Q727">
            <v>0</v>
          </cell>
          <cell r="R727">
            <v>0</v>
          </cell>
        </row>
        <row r="728">
          <cell r="B728">
            <v>6622</v>
          </cell>
          <cell r="Q728">
            <v>0</v>
          </cell>
          <cell r="R728">
            <v>0</v>
          </cell>
        </row>
        <row r="729">
          <cell r="B729">
            <v>6623</v>
          </cell>
          <cell r="Q729">
            <v>0</v>
          </cell>
          <cell r="R729">
            <v>0</v>
          </cell>
        </row>
        <row r="730">
          <cell r="B730">
            <v>6624</v>
          </cell>
          <cell r="Q730">
            <v>0</v>
          </cell>
          <cell r="R730">
            <v>0</v>
          </cell>
        </row>
        <row r="731">
          <cell r="B731">
            <v>6625</v>
          </cell>
          <cell r="Q731">
            <v>0</v>
          </cell>
          <cell r="R731">
            <v>0</v>
          </cell>
        </row>
        <row r="732">
          <cell r="B732">
            <v>6626</v>
          </cell>
          <cell r="Q732">
            <v>0</v>
          </cell>
          <cell r="R732">
            <v>0</v>
          </cell>
        </row>
        <row r="733">
          <cell r="B733">
            <v>6627</v>
          </cell>
          <cell r="Q733">
            <v>0</v>
          </cell>
          <cell r="R733">
            <v>0</v>
          </cell>
        </row>
        <row r="734">
          <cell r="B734">
            <v>6628</v>
          </cell>
          <cell r="Q734">
            <v>0</v>
          </cell>
          <cell r="R734">
            <v>0</v>
          </cell>
        </row>
        <row r="735">
          <cell r="B735">
            <v>6629</v>
          </cell>
          <cell r="Q735">
            <v>0</v>
          </cell>
          <cell r="R735">
            <v>0</v>
          </cell>
        </row>
        <row r="736">
          <cell r="B736">
            <v>6630</v>
          </cell>
          <cell r="Q736">
            <v>0</v>
          </cell>
          <cell r="R736">
            <v>0</v>
          </cell>
        </row>
        <row r="737">
          <cell r="B737">
            <v>6631</v>
          </cell>
          <cell r="Q737">
            <v>0</v>
          </cell>
          <cell r="R737">
            <v>0</v>
          </cell>
        </row>
        <row r="738">
          <cell r="B738">
            <v>6632</v>
          </cell>
          <cell r="Q738">
            <v>0</v>
          </cell>
          <cell r="R738">
            <v>0</v>
          </cell>
        </row>
        <row r="739">
          <cell r="B739">
            <v>6633</v>
          </cell>
          <cell r="Q739">
            <v>0</v>
          </cell>
          <cell r="R739">
            <v>0</v>
          </cell>
        </row>
        <row r="740">
          <cell r="B740">
            <v>6634</v>
          </cell>
          <cell r="Q740">
            <v>0</v>
          </cell>
          <cell r="R740">
            <v>0</v>
          </cell>
        </row>
        <row r="741">
          <cell r="B741">
            <v>6635</v>
          </cell>
          <cell r="Q741">
            <v>0</v>
          </cell>
          <cell r="R741">
            <v>0</v>
          </cell>
        </row>
        <row r="742">
          <cell r="B742">
            <v>6636</v>
          </cell>
          <cell r="Q742">
            <v>0</v>
          </cell>
          <cell r="R742">
            <v>0</v>
          </cell>
        </row>
        <row r="743">
          <cell r="B743">
            <v>6637</v>
          </cell>
          <cell r="Q743">
            <v>0</v>
          </cell>
          <cell r="R743">
            <v>0</v>
          </cell>
        </row>
        <row r="744">
          <cell r="B744">
            <v>6638</v>
          </cell>
          <cell r="Q744">
            <v>0</v>
          </cell>
          <cell r="R744">
            <v>0</v>
          </cell>
        </row>
        <row r="745">
          <cell r="B745">
            <v>6639</v>
          </cell>
          <cell r="Q745">
            <v>0</v>
          </cell>
          <cell r="R745">
            <v>0</v>
          </cell>
        </row>
        <row r="746">
          <cell r="B746">
            <v>6640</v>
          </cell>
          <cell r="Q746">
            <v>0</v>
          </cell>
          <cell r="R746">
            <v>0</v>
          </cell>
        </row>
        <row r="747">
          <cell r="B747">
            <v>6641</v>
          </cell>
          <cell r="Q747">
            <v>0</v>
          </cell>
          <cell r="R747">
            <v>0</v>
          </cell>
        </row>
        <row r="748">
          <cell r="B748">
            <v>6642</v>
          </cell>
          <cell r="Q748">
            <v>0</v>
          </cell>
          <cell r="R748">
            <v>0</v>
          </cell>
        </row>
        <row r="749">
          <cell r="B749">
            <v>6643</v>
          </cell>
          <cell r="Q749">
            <v>0</v>
          </cell>
          <cell r="R749">
            <v>0</v>
          </cell>
        </row>
        <row r="750">
          <cell r="B750">
            <v>6644</v>
          </cell>
          <cell r="Q750">
            <v>0</v>
          </cell>
          <cell r="R750">
            <v>0</v>
          </cell>
        </row>
        <row r="751">
          <cell r="B751">
            <v>6645</v>
          </cell>
          <cell r="Q751">
            <v>0</v>
          </cell>
          <cell r="R751">
            <v>0</v>
          </cell>
        </row>
        <row r="752">
          <cell r="B752">
            <v>6646</v>
          </cell>
          <cell r="Q752">
            <v>0</v>
          </cell>
          <cell r="R752">
            <v>0</v>
          </cell>
        </row>
        <row r="753">
          <cell r="B753">
            <v>6647</v>
          </cell>
          <cell r="Q753">
            <v>0</v>
          </cell>
          <cell r="R753">
            <v>0</v>
          </cell>
        </row>
        <row r="754">
          <cell r="B754">
            <v>6648</v>
          </cell>
          <cell r="Q754">
            <v>0</v>
          </cell>
          <cell r="R754">
            <v>0</v>
          </cell>
        </row>
        <row r="755">
          <cell r="B755">
            <v>6649</v>
          </cell>
          <cell r="Q755">
            <v>0</v>
          </cell>
          <cell r="R755">
            <v>0</v>
          </cell>
        </row>
        <row r="756">
          <cell r="B756">
            <v>6650</v>
          </cell>
          <cell r="Q756">
            <v>0</v>
          </cell>
          <cell r="R756">
            <v>0</v>
          </cell>
        </row>
        <row r="757">
          <cell r="B757">
            <v>6651</v>
          </cell>
          <cell r="Q757">
            <v>0</v>
          </cell>
          <cell r="R757">
            <v>0</v>
          </cell>
        </row>
        <row r="758">
          <cell r="B758">
            <v>6652</v>
          </cell>
          <cell r="Q758">
            <v>0</v>
          </cell>
          <cell r="R758">
            <v>0</v>
          </cell>
        </row>
        <row r="759">
          <cell r="B759">
            <v>6653</v>
          </cell>
          <cell r="Q759">
            <v>0</v>
          </cell>
          <cell r="R759">
            <v>0</v>
          </cell>
        </row>
        <row r="760">
          <cell r="B760">
            <v>6654</v>
          </cell>
          <cell r="Q760">
            <v>0</v>
          </cell>
          <cell r="R760">
            <v>0</v>
          </cell>
        </row>
        <row r="761">
          <cell r="B761">
            <v>6655</v>
          </cell>
          <cell r="Q761">
            <v>0</v>
          </cell>
          <cell r="R761">
            <v>0</v>
          </cell>
        </row>
        <row r="762">
          <cell r="B762">
            <v>6656</v>
          </cell>
          <cell r="Q762">
            <v>0</v>
          </cell>
          <cell r="R762">
            <v>0</v>
          </cell>
        </row>
        <row r="763">
          <cell r="B763">
            <v>6657</v>
          </cell>
          <cell r="Q763">
            <v>0</v>
          </cell>
          <cell r="R763">
            <v>0</v>
          </cell>
        </row>
        <row r="764">
          <cell r="B764">
            <v>6658</v>
          </cell>
          <cell r="Q764">
            <v>0</v>
          </cell>
          <cell r="R764">
            <v>0</v>
          </cell>
        </row>
        <row r="765">
          <cell r="B765">
            <v>6659</v>
          </cell>
          <cell r="Q765">
            <v>0</v>
          </cell>
          <cell r="R765">
            <v>0</v>
          </cell>
        </row>
        <row r="766">
          <cell r="B766">
            <v>6660</v>
          </cell>
          <cell r="Q766">
            <v>0</v>
          </cell>
          <cell r="R766">
            <v>0</v>
          </cell>
        </row>
        <row r="767">
          <cell r="B767">
            <v>6661</v>
          </cell>
          <cell r="Q767">
            <v>0</v>
          </cell>
          <cell r="R767">
            <v>0</v>
          </cell>
        </row>
        <row r="768">
          <cell r="B768">
            <v>6662</v>
          </cell>
          <cell r="Q768">
            <v>0</v>
          </cell>
          <cell r="R768">
            <v>0</v>
          </cell>
        </row>
        <row r="769">
          <cell r="B769">
            <v>6663</v>
          </cell>
          <cell r="Q769">
            <v>0</v>
          </cell>
          <cell r="R769">
            <v>0</v>
          </cell>
        </row>
        <row r="770">
          <cell r="B770">
            <v>6664</v>
          </cell>
          <cell r="Q770">
            <v>0</v>
          </cell>
          <cell r="R770">
            <v>0</v>
          </cell>
        </row>
        <row r="771">
          <cell r="B771">
            <v>6665</v>
          </cell>
          <cell r="Q771">
            <v>0</v>
          </cell>
          <cell r="R771">
            <v>0</v>
          </cell>
        </row>
        <row r="772">
          <cell r="B772">
            <v>6666</v>
          </cell>
          <cell r="Q772">
            <v>0</v>
          </cell>
          <cell r="R772">
            <v>0</v>
          </cell>
        </row>
        <row r="773">
          <cell r="B773">
            <v>6667</v>
          </cell>
          <cell r="Q773">
            <v>0</v>
          </cell>
          <cell r="R773">
            <v>0</v>
          </cell>
        </row>
        <row r="774">
          <cell r="B774">
            <v>6668</v>
          </cell>
          <cell r="Q774">
            <v>0</v>
          </cell>
          <cell r="R774">
            <v>0</v>
          </cell>
        </row>
        <row r="775">
          <cell r="B775">
            <v>6669</v>
          </cell>
          <cell r="Q775">
            <v>0</v>
          </cell>
          <cell r="R775">
            <v>0</v>
          </cell>
        </row>
        <row r="776">
          <cell r="B776">
            <v>6680</v>
          </cell>
          <cell r="Q776">
            <v>91000</v>
          </cell>
          <cell r="R776">
            <v>91000</v>
          </cell>
        </row>
        <row r="777">
          <cell r="B777">
            <v>6681</v>
          </cell>
          <cell r="Q777">
            <v>0</v>
          </cell>
          <cell r="R777">
            <v>0</v>
          </cell>
        </row>
        <row r="778">
          <cell r="B778">
            <v>6682</v>
          </cell>
          <cell r="Q778">
            <v>0</v>
          </cell>
          <cell r="R778">
            <v>0</v>
          </cell>
        </row>
        <row r="779">
          <cell r="B779">
            <v>6683</v>
          </cell>
          <cell r="Q779">
            <v>0</v>
          </cell>
          <cell r="R779">
            <v>0</v>
          </cell>
        </row>
        <row r="780">
          <cell r="B780">
            <v>6684</v>
          </cell>
          <cell r="Q780">
            <v>0</v>
          </cell>
          <cell r="R780">
            <v>0</v>
          </cell>
        </row>
        <row r="781">
          <cell r="B781">
            <v>6685</v>
          </cell>
          <cell r="Q781">
            <v>0</v>
          </cell>
          <cell r="R781">
            <v>0</v>
          </cell>
        </row>
        <row r="782">
          <cell r="B782">
            <v>6686</v>
          </cell>
          <cell r="Q782">
            <v>0</v>
          </cell>
          <cell r="R782">
            <v>0</v>
          </cell>
        </row>
        <row r="783">
          <cell r="B783">
            <v>6687</v>
          </cell>
          <cell r="Q783">
            <v>0</v>
          </cell>
          <cell r="R783">
            <v>0</v>
          </cell>
        </row>
        <row r="784">
          <cell r="B784">
            <v>6688</v>
          </cell>
          <cell r="Q784">
            <v>0</v>
          </cell>
          <cell r="R784">
            <v>0</v>
          </cell>
        </row>
        <row r="785">
          <cell r="B785">
            <v>6689</v>
          </cell>
          <cell r="Q785">
            <v>0</v>
          </cell>
          <cell r="R785">
            <v>0</v>
          </cell>
        </row>
        <row r="786">
          <cell r="B786">
            <v>6690</v>
          </cell>
          <cell r="Q786">
            <v>0</v>
          </cell>
          <cell r="R786">
            <v>0</v>
          </cell>
        </row>
        <row r="787">
          <cell r="B787">
            <v>6691</v>
          </cell>
          <cell r="Q787">
            <v>0</v>
          </cell>
          <cell r="R787">
            <v>0</v>
          </cell>
        </row>
        <row r="788">
          <cell r="B788">
            <v>6692</v>
          </cell>
          <cell r="Q788">
            <v>0</v>
          </cell>
          <cell r="R788">
            <v>0</v>
          </cell>
        </row>
        <row r="789">
          <cell r="B789">
            <v>6693</v>
          </cell>
          <cell r="Q789">
            <v>0</v>
          </cell>
          <cell r="R789">
            <v>0</v>
          </cell>
        </row>
        <row r="790">
          <cell r="B790">
            <v>6694</v>
          </cell>
          <cell r="Q790">
            <v>0</v>
          </cell>
          <cell r="R790">
            <v>0</v>
          </cell>
        </row>
        <row r="791">
          <cell r="B791">
            <v>6695</v>
          </cell>
          <cell r="Q791">
            <v>0</v>
          </cell>
          <cell r="R791">
            <v>0</v>
          </cell>
        </row>
        <row r="792">
          <cell r="B792">
            <v>6696</v>
          </cell>
          <cell r="Q792">
            <v>0</v>
          </cell>
          <cell r="R792">
            <v>0</v>
          </cell>
        </row>
        <row r="793">
          <cell r="B793">
            <v>6697</v>
          </cell>
          <cell r="Q793">
            <v>0</v>
          </cell>
          <cell r="R793">
            <v>0</v>
          </cell>
        </row>
        <row r="794">
          <cell r="B794">
            <v>6698</v>
          </cell>
          <cell r="Q794">
            <v>0</v>
          </cell>
          <cell r="R794">
            <v>0</v>
          </cell>
        </row>
        <row r="795">
          <cell r="B795">
            <v>6699</v>
          </cell>
          <cell r="Q795">
            <v>0</v>
          </cell>
          <cell r="R795">
            <v>0</v>
          </cell>
        </row>
      </sheetData>
      <sheetData sheetId="18">
        <row r="6">
          <cell r="C6">
            <v>75832</v>
          </cell>
        </row>
        <row r="7">
          <cell r="C7">
            <v>75803</v>
          </cell>
        </row>
        <row r="8">
          <cell r="C8">
            <v>75831</v>
          </cell>
        </row>
        <row r="9">
          <cell r="C9">
            <v>75801</v>
          </cell>
        </row>
        <row r="10">
          <cell r="C10">
            <v>2790</v>
          </cell>
        </row>
        <row r="11">
          <cell r="C11">
            <v>2750</v>
          </cell>
        </row>
        <row r="12">
          <cell r="C12">
            <v>2760</v>
          </cell>
        </row>
        <row r="15">
          <cell r="C15">
            <v>2030</v>
          </cell>
        </row>
        <row r="16">
          <cell r="C16">
            <v>2040</v>
          </cell>
        </row>
        <row r="17">
          <cell r="C17">
            <v>2130</v>
          </cell>
        </row>
        <row r="18">
          <cell r="C18">
            <v>6330</v>
          </cell>
        </row>
        <row r="19">
          <cell r="C19">
            <v>6430</v>
          </cell>
        </row>
        <row r="21">
          <cell r="C21">
            <v>2010</v>
          </cell>
        </row>
        <row r="22">
          <cell r="C22">
            <v>2110</v>
          </cell>
        </row>
        <row r="23">
          <cell r="C23">
            <v>2060</v>
          </cell>
        </row>
        <row r="24">
          <cell r="C24">
            <v>2160</v>
          </cell>
        </row>
        <row r="25">
          <cell r="C25">
            <v>6310</v>
          </cell>
        </row>
        <row r="26">
          <cell r="C26">
            <v>6340</v>
          </cell>
        </row>
        <row r="27">
          <cell r="C27">
            <v>6410</v>
          </cell>
        </row>
        <row r="29">
          <cell r="C29">
            <v>2020</v>
          </cell>
        </row>
        <row r="30">
          <cell r="C30">
            <v>2120</v>
          </cell>
        </row>
        <row r="31">
          <cell r="C31">
            <v>6320</v>
          </cell>
        </row>
        <row r="33">
          <cell r="C33">
            <v>2310</v>
          </cell>
        </row>
        <row r="34">
          <cell r="C34">
            <v>6610</v>
          </cell>
        </row>
        <row r="35">
          <cell r="C35">
            <v>2320</v>
          </cell>
        </row>
        <row r="36">
          <cell r="C36">
            <v>6300</v>
          </cell>
        </row>
        <row r="37">
          <cell r="C37">
            <v>6420</v>
          </cell>
        </row>
        <row r="38">
          <cell r="C38">
            <v>6620</v>
          </cell>
        </row>
        <row r="39">
          <cell r="C39">
            <v>6630</v>
          </cell>
        </row>
        <row r="40">
          <cell r="C40">
            <v>6650</v>
          </cell>
        </row>
        <row r="41">
          <cell r="C41">
            <v>2710</v>
          </cell>
        </row>
        <row r="43">
          <cell r="C43">
            <v>6260</v>
          </cell>
        </row>
        <row r="44">
          <cell r="C44">
            <v>2690</v>
          </cell>
        </row>
        <row r="45">
          <cell r="C45">
            <v>2440</v>
          </cell>
        </row>
        <row r="46">
          <cell r="C46">
            <v>6090</v>
          </cell>
        </row>
        <row r="47">
          <cell r="C47">
            <v>6350</v>
          </cell>
        </row>
        <row r="48">
          <cell r="C48">
            <v>2180</v>
          </cell>
        </row>
        <row r="49">
          <cell r="C49">
            <v>2170</v>
          </cell>
        </row>
        <row r="54">
          <cell r="C54" t="str">
            <v>0310'</v>
          </cell>
        </row>
        <row r="55">
          <cell r="C55" t="str">
            <v>0310</v>
          </cell>
        </row>
        <row r="57">
          <cell r="C57" t="str">
            <v>0340'</v>
          </cell>
        </row>
        <row r="58">
          <cell r="C58" t="str">
            <v>0340</v>
          </cell>
        </row>
        <row r="61">
          <cell r="C61" t="str">
            <v>0020'</v>
          </cell>
        </row>
        <row r="62">
          <cell r="C62" t="str">
            <v>0020</v>
          </cell>
        </row>
        <row r="64">
          <cell r="C64" t="str">
            <v>0010'</v>
          </cell>
        </row>
        <row r="65">
          <cell r="C65" t="str">
            <v>0010</v>
          </cell>
        </row>
        <row r="67">
          <cell r="C67" t="str">
            <v>0320'</v>
          </cell>
        </row>
        <row r="68">
          <cell r="C68" t="str">
            <v>0320</v>
          </cell>
        </row>
        <row r="70">
          <cell r="C70" t="str">
            <v>0330'</v>
          </cell>
        </row>
        <row r="71">
          <cell r="C71" t="str">
            <v>0330</v>
          </cell>
        </row>
        <row r="73">
          <cell r="C73" t="str">
            <v>0500'</v>
          </cell>
        </row>
        <row r="74">
          <cell r="C74" t="str">
            <v>0500</v>
          </cell>
        </row>
        <row r="75">
          <cell r="C75" t="str">
            <v>0350</v>
          </cell>
        </row>
        <row r="76">
          <cell r="C76" t="str">
            <v>0360</v>
          </cell>
        </row>
        <row r="78">
          <cell r="C78" t="str">
            <v>0750</v>
          </cell>
        </row>
        <row r="80">
          <cell r="C80" t="str">
            <v>0870</v>
          </cell>
        </row>
        <row r="81">
          <cell r="C81" t="str">
            <v>0879</v>
          </cell>
        </row>
        <row r="82">
          <cell r="C82" t="str">
            <v>0840</v>
          </cell>
        </row>
        <row r="83">
          <cell r="C83" t="str">
            <v>0770</v>
          </cell>
        </row>
        <row r="84">
          <cell r="C84" t="str">
            <v>0470</v>
          </cell>
        </row>
        <row r="85">
          <cell r="C85" t="str">
            <v>0550</v>
          </cell>
        </row>
        <row r="86">
          <cell r="C86" t="str">
            <v>0760</v>
          </cell>
        </row>
        <row r="87">
          <cell r="C87" t="str">
            <v>0800</v>
          </cell>
        </row>
        <row r="88">
          <cell r="C88" t="str">
            <v>0780</v>
          </cell>
        </row>
        <row r="90">
          <cell r="C90" t="str">
            <v>0430</v>
          </cell>
        </row>
        <row r="92">
          <cell r="C92" t="str">
            <v>0480</v>
          </cell>
        </row>
        <row r="93">
          <cell r="C93" t="str">
            <v>0270</v>
          </cell>
        </row>
        <row r="94">
          <cell r="C94" t="str">
            <v>0410</v>
          </cell>
        </row>
        <row r="95">
          <cell r="C95" t="str">
            <v>0460</v>
          </cell>
        </row>
        <row r="96">
          <cell r="C96" t="str">
            <v>0420</v>
          </cell>
        </row>
        <row r="97">
          <cell r="C97" t="str">
            <v>0650</v>
          </cell>
        </row>
        <row r="98">
          <cell r="C98" t="str">
            <v>0660</v>
          </cell>
        </row>
        <row r="99">
          <cell r="C99" t="str">
            <v>0670</v>
          </cell>
        </row>
        <row r="100">
          <cell r="C100" t="str">
            <v>0490'</v>
          </cell>
        </row>
        <row r="101">
          <cell r="C101" t="str">
            <v>0380</v>
          </cell>
        </row>
        <row r="103">
          <cell r="C103" t="str">
            <v>0450</v>
          </cell>
        </row>
        <row r="104">
          <cell r="C104" t="str">
            <v>0490</v>
          </cell>
        </row>
        <row r="105">
          <cell r="C105" t="str">
            <v>0590</v>
          </cell>
        </row>
        <row r="106">
          <cell r="C106" t="str">
            <v>0680</v>
          </cell>
        </row>
        <row r="107">
          <cell r="C107" t="str">
            <v>0400</v>
          </cell>
        </row>
        <row r="108">
          <cell r="C108" t="str">
            <v>0690</v>
          </cell>
        </row>
        <row r="109">
          <cell r="C109" t="str">
            <v>0880</v>
          </cell>
        </row>
        <row r="110">
          <cell r="C110" t="str">
            <v>0610</v>
          </cell>
        </row>
        <row r="111">
          <cell r="C111" t="str">
            <v>0620</v>
          </cell>
        </row>
        <row r="112">
          <cell r="C112" t="str">
            <v>0630</v>
          </cell>
        </row>
        <row r="113">
          <cell r="C113" t="str">
            <v>0640</v>
          </cell>
        </row>
        <row r="116">
          <cell r="C116" t="str">
            <v>0570</v>
          </cell>
        </row>
        <row r="117">
          <cell r="C117" t="str">
            <v>0580</v>
          </cell>
        </row>
        <row r="118">
          <cell r="C118" t="str">
            <v>0830</v>
          </cell>
        </row>
        <row r="120">
          <cell r="C120" t="str">
            <v>0890</v>
          </cell>
        </row>
        <row r="121">
          <cell r="C121" t="str">
            <v>0900</v>
          </cell>
        </row>
        <row r="122">
          <cell r="C122" t="str">
            <v>0910</v>
          </cell>
        </row>
        <row r="123">
          <cell r="C123" t="str">
            <v>0920</v>
          </cell>
        </row>
        <row r="125">
          <cell r="C125" t="str">
            <v>0940</v>
          </cell>
        </row>
        <row r="126">
          <cell r="C126" t="str">
            <v>0950</v>
          </cell>
        </row>
        <row r="127">
          <cell r="C127" t="str">
            <v>0960</v>
          </cell>
        </row>
        <row r="128">
          <cell r="C128" t="str">
            <v>0970</v>
          </cell>
        </row>
        <row r="129">
          <cell r="C129">
            <v>2380</v>
          </cell>
        </row>
        <row r="130">
          <cell r="C130">
            <v>2360</v>
          </cell>
        </row>
        <row r="131">
          <cell r="C131">
            <v>2980</v>
          </cell>
        </row>
        <row r="132">
          <cell r="C132">
            <v>2910</v>
          </cell>
        </row>
        <row r="133">
          <cell r="C133" t="str">
            <v>0740</v>
          </cell>
        </row>
        <row r="134">
          <cell r="C134">
            <v>2370</v>
          </cell>
        </row>
        <row r="135">
          <cell r="C135">
            <v>2700</v>
          </cell>
        </row>
        <row r="136">
          <cell r="C136">
            <v>2680</v>
          </cell>
        </row>
        <row r="137">
          <cell r="C137">
            <v>8120</v>
          </cell>
        </row>
        <row r="138">
          <cell r="C138">
            <v>2390</v>
          </cell>
        </row>
        <row r="139">
          <cell r="C139">
            <v>2400</v>
          </cell>
        </row>
        <row r="140">
          <cell r="C140">
            <v>2420</v>
          </cell>
        </row>
        <row r="141">
          <cell r="C141" t="str">
            <v>0560</v>
          </cell>
        </row>
        <row r="142">
          <cell r="C142">
            <v>2460</v>
          </cell>
        </row>
        <row r="143">
          <cell r="C143">
            <v>2990</v>
          </cell>
        </row>
        <row r="144">
          <cell r="C144">
            <v>6680</v>
          </cell>
        </row>
        <row r="145">
          <cell r="C145">
            <v>6290</v>
          </cell>
        </row>
        <row r="146">
          <cell r="C146">
            <v>6280</v>
          </cell>
        </row>
        <row r="147">
          <cell r="C147">
            <v>6180</v>
          </cell>
        </row>
        <row r="151">
          <cell r="C151">
            <v>6298</v>
          </cell>
        </row>
        <row r="152">
          <cell r="C152">
            <v>6257</v>
          </cell>
        </row>
        <row r="153">
          <cell r="C153">
            <v>6259</v>
          </cell>
        </row>
        <row r="154">
          <cell r="C154">
            <v>6256</v>
          </cell>
        </row>
        <row r="155">
          <cell r="C155">
            <v>6255</v>
          </cell>
        </row>
        <row r="156">
          <cell r="C156">
            <v>2701</v>
          </cell>
        </row>
        <row r="157">
          <cell r="C157">
            <v>2703</v>
          </cell>
        </row>
        <row r="158">
          <cell r="C158">
            <v>2707</v>
          </cell>
        </row>
        <row r="159">
          <cell r="C159">
            <v>2709</v>
          </cell>
        </row>
        <row r="160">
          <cell r="C160">
            <v>2888</v>
          </cell>
        </row>
        <row r="161">
          <cell r="C161">
            <v>2889</v>
          </cell>
        </row>
        <row r="162">
          <cell r="C162">
            <v>2001</v>
          </cell>
        </row>
        <row r="163">
          <cell r="C163">
            <v>2708</v>
          </cell>
        </row>
        <row r="164">
          <cell r="C164">
            <v>2006</v>
          </cell>
        </row>
        <row r="165">
          <cell r="C165">
            <v>2007</v>
          </cell>
        </row>
        <row r="166">
          <cell r="C166">
            <v>2008</v>
          </cell>
        </row>
        <row r="167">
          <cell r="C167">
            <v>2009</v>
          </cell>
        </row>
        <row r="168">
          <cell r="C168">
            <v>2051</v>
          </cell>
        </row>
        <row r="169">
          <cell r="C169">
            <v>2052</v>
          </cell>
        </row>
        <row r="170">
          <cell r="C170">
            <v>2057</v>
          </cell>
        </row>
        <row r="171">
          <cell r="C171">
            <v>2056</v>
          </cell>
        </row>
        <row r="172">
          <cell r="C172">
            <v>2058</v>
          </cell>
        </row>
        <row r="173">
          <cell r="C173">
            <v>2059</v>
          </cell>
        </row>
        <row r="174">
          <cell r="C174">
            <v>2909</v>
          </cell>
        </row>
        <row r="175">
          <cell r="C175">
            <v>6206</v>
          </cell>
        </row>
        <row r="176">
          <cell r="C176">
            <v>6207</v>
          </cell>
        </row>
        <row r="177">
          <cell r="C177">
            <v>6208</v>
          </cell>
        </row>
        <row r="178">
          <cell r="C178">
            <v>6205</v>
          </cell>
        </row>
        <row r="179">
          <cell r="C179">
            <v>6209</v>
          </cell>
        </row>
        <row r="180">
          <cell r="C180">
            <v>6617</v>
          </cell>
        </row>
        <row r="181">
          <cell r="C181" t="str">
            <v>0699</v>
          </cell>
        </row>
        <row r="182">
          <cell r="C182" t="str">
            <v>0959</v>
          </cell>
        </row>
        <row r="183">
          <cell r="C183" t="str">
            <v>0947</v>
          </cell>
        </row>
        <row r="184">
          <cell r="C184" t="str">
            <v>0977</v>
          </cell>
        </row>
        <row r="185">
          <cell r="C185" t="str">
            <v>0979</v>
          </cell>
        </row>
        <row r="186">
          <cell r="C186" t="str">
            <v>0921</v>
          </cell>
        </row>
        <row r="187">
          <cell r="C187" t="str">
            <v>0927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4"/>
  <sheetViews>
    <sheetView tabSelected="1" topLeftCell="A66" workbookViewId="0">
      <selection activeCell="M54" sqref="M54"/>
    </sheetView>
  </sheetViews>
  <sheetFormatPr defaultRowHeight="15"/>
  <cols>
    <col min="1" max="1" width="4.5703125" style="43" customWidth="1"/>
    <col min="2" max="2" width="35.140625" style="43" customWidth="1"/>
    <col min="3" max="3" width="14.140625" style="44" customWidth="1"/>
    <col min="4" max="4" width="15.42578125" style="44" customWidth="1"/>
    <col min="5" max="5" width="15.42578125" style="44" hidden="1" customWidth="1"/>
    <col min="6" max="6" width="15.140625" style="44" hidden="1" customWidth="1"/>
    <col min="7" max="7" width="9" style="46" customWidth="1"/>
    <col min="8" max="203" width="9.140625" style="19"/>
    <col min="204" max="204" width="4.5703125" style="19" customWidth="1"/>
    <col min="205" max="205" width="35.140625" style="19" customWidth="1"/>
    <col min="206" max="227" width="0" style="19" hidden="1" customWidth="1"/>
    <col min="228" max="228" width="14.140625" style="19" customWidth="1"/>
    <col min="229" max="229" width="15.42578125" style="19" customWidth="1"/>
    <col min="230" max="231" width="0" style="19" hidden="1" customWidth="1"/>
    <col min="232" max="232" width="9" style="19" customWidth="1"/>
    <col min="233" max="253" width="0" style="19" hidden="1" customWidth="1"/>
    <col min="254" max="254" width="16.42578125" style="19" customWidth="1"/>
    <col min="255" max="255" width="17.42578125" style="19" customWidth="1"/>
    <col min="256" max="256" width="16.85546875" style="19" customWidth="1"/>
    <col min="257" max="257" width="16.42578125" style="19" customWidth="1"/>
    <col min="258" max="258" width="14.42578125" style="19" customWidth="1"/>
    <col min="259" max="259" width="14.85546875" style="19" bestFit="1" customWidth="1"/>
    <col min="260" max="260" width="15.7109375" style="19" customWidth="1"/>
    <col min="261" max="261" width="19.5703125" style="19" customWidth="1"/>
    <col min="262" max="459" width="9.140625" style="19"/>
    <col min="460" max="460" width="4.5703125" style="19" customWidth="1"/>
    <col min="461" max="461" width="35.140625" style="19" customWidth="1"/>
    <col min="462" max="483" width="0" style="19" hidden="1" customWidth="1"/>
    <col min="484" max="484" width="14.140625" style="19" customWidth="1"/>
    <col min="485" max="485" width="15.42578125" style="19" customWidth="1"/>
    <col min="486" max="487" width="0" style="19" hidden="1" customWidth="1"/>
    <col min="488" max="488" width="9" style="19" customWidth="1"/>
    <col min="489" max="509" width="0" style="19" hidden="1" customWidth="1"/>
    <col min="510" max="510" width="16.42578125" style="19" customWidth="1"/>
    <col min="511" max="511" width="17.42578125" style="19" customWidth="1"/>
    <col min="512" max="512" width="16.85546875" style="19" customWidth="1"/>
    <col min="513" max="513" width="16.42578125" style="19" customWidth="1"/>
    <col min="514" max="514" width="14.42578125" style="19" customWidth="1"/>
    <col min="515" max="515" width="14.85546875" style="19" bestFit="1" customWidth="1"/>
    <col min="516" max="516" width="15.7109375" style="19" customWidth="1"/>
    <col min="517" max="517" width="19.5703125" style="19" customWidth="1"/>
    <col min="518" max="715" width="9.140625" style="19"/>
    <col min="716" max="716" width="4.5703125" style="19" customWidth="1"/>
    <col min="717" max="717" width="35.140625" style="19" customWidth="1"/>
    <col min="718" max="739" width="0" style="19" hidden="1" customWidth="1"/>
    <col min="740" max="740" width="14.140625" style="19" customWidth="1"/>
    <col min="741" max="741" width="15.42578125" style="19" customWidth="1"/>
    <col min="742" max="743" width="0" style="19" hidden="1" customWidth="1"/>
    <col min="744" max="744" width="9" style="19" customWidth="1"/>
    <col min="745" max="765" width="0" style="19" hidden="1" customWidth="1"/>
    <col min="766" max="766" width="16.42578125" style="19" customWidth="1"/>
    <col min="767" max="767" width="17.42578125" style="19" customWidth="1"/>
    <col min="768" max="768" width="16.85546875" style="19" customWidth="1"/>
    <col min="769" max="769" width="16.42578125" style="19" customWidth="1"/>
    <col min="770" max="770" width="14.42578125" style="19" customWidth="1"/>
    <col min="771" max="771" width="14.85546875" style="19" bestFit="1" customWidth="1"/>
    <col min="772" max="772" width="15.7109375" style="19" customWidth="1"/>
    <col min="773" max="773" width="19.5703125" style="19" customWidth="1"/>
    <col min="774" max="971" width="9.140625" style="19"/>
    <col min="972" max="972" width="4.5703125" style="19" customWidth="1"/>
    <col min="973" max="973" width="35.140625" style="19" customWidth="1"/>
    <col min="974" max="995" width="0" style="19" hidden="1" customWidth="1"/>
    <col min="996" max="996" width="14.140625" style="19" customWidth="1"/>
    <col min="997" max="997" width="15.42578125" style="19" customWidth="1"/>
    <col min="998" max="999" width="0" style="19" hidden="1" customWidth="1"/>
    <col min="1000" max="1000" width="9" style="19" customWidth="1"/>
    <col min="1001" max="1021" width="0" style="19" hidden="1" customWidth="1"/>
    <col min="1022" max="1022" width="16.42578125" style="19" customWidth="1"/>
    <col min="1023" max="1023" width="17.42578125" style="19" customWidth="1"/>
    <col min="1024" max="1024" width="16.85546875" style="19" customWidth="1"/>
    <col min="1025" max="1025" width="16.42578125" style="19" customWidth="1"/>
    <col min="1026" max="1026" width="14.42578125" style="19" customWidth="1"/>
    <col min="1027" max="1027" width="14.85546875" style="19" bestFit="1" customWidth="1"/>
    <col min="1028" max="1028" width="15.7109375" style="19" customWidth="1"/>
    <col min="1029" max="1029" width="19.5703125" style="19" customWidth="1"/>
    <col min="1030" max="1227" width="9.140625" style="19"/>
    <col min="1228" max="1228" width="4.5703125" style="19" customWidth="1"/>
    <col min="1229" max="1229" width="35.140625" style="19" customWidth="1"/>
    <col min="1230" max="1251" width="0" style="19" hidden="1" customWidth="1"/>
    <col min="1252" max="1252" width="14.140625" style="19" customWidth="1"/>
    <col min="1253" max="1253" width="15.42578125" style="19" customWidth="1"/>
    <col min="1254" max="1255" width="0" style="19" hidden="1" customWidth="1"/>
    <col min="1256" max="1256" width="9" style="19" customWidth="1"/>
    <col min="1257" max="1277" width="0" style="19" hidden="1" customWidth="1"/>
    <col min="1278" max="1278" width="16.42578125" style="19" customWidth="1"/>
    <col min="1279" max="1279" width="17.42578125" style="19" customWidth="1"/>
    <col min="1280" max="1280" width="16.85546875" style="19" customWidth="1"/>
    <col min="1281" max="1281" width="16.42578125" style="19" customWidth="1"/>
    <col min="1282" max="1282" width="14.42578125" style="19" customWidth="1"/>
    <col min="1283" max="1283" width="14.85546875" style="19" bestFit="1" customWidth="1"/>
    <col min="1284" max="1284" width="15.7109375" style="19" customWidth="1"/>
    <col min="1285" max="1285" width="19.5703125" style="19" customWidth="1"/>
    <col min="1286" max="1483" width="9.140625" style="19"/>
    <col min="1484" max="1484" width="4.5703125" style="19" customWidth="1"/>
    <col min="1485" max="1485" width="35.140625" style="19" customWidth="1"/>
    <col min="1486" max="1507" width="0" style="19" hidden="1" customWidth="1"/>
    <col min="1508" max="1508" width="14.140625" style="19" customWidth="1"/>
    <col min="1509" max="1509" width="15.42578125" style="19" customWidth="1"/>
    <col min="1510" max="1511" width="0" style="19" hidden="1" customWidth="1"/>
    <col min="1512" max="1512" width="9" style="19" customWidth="1"/>
    <col min="1513" max="1533" width="0" style="19" hidden="1" customWidth="1"/>
    <col min="1534" max="1534" width="16.42578125" style="19" customWidth="1"/>
    <col min="1535" max="1535" width="17.42578125" style="19" customWidth="1"/>
    <col min="1536" max="1536" width="16.85546875" style="19" customWidth="1"/>
    <col min="1537" max="1537" width="16.42578125" style="19" customWidth="1"/>
    <col min="1538" max="1538" width="14.42578125" style="19" customWidth="1"/>
    <col min="1539" max="1539" width="14.85546875" style="19" bestFit="1" customWidth="1"/>
    <col min="1540" max="1540" width="15.7109375" style="19" customWidth="1"/>
    <col min="1541" max="1541" width="19.5703125" style="19" customWidth="1"/>
    <col min="1542" max="1739" width="9.140625" style="19"/>
    <col min="1740" max="1740" width="4.5703125" style="19" customWidth="1"/>
    <col min="1741" max="1741" width="35.140625" style="19" customWidth="1"/>
    <col min="1742" max="1763" width="0" style="19" hidden="1" customWidth="1"/>
    <col min="1764" max="1764" width="14.140625" style="19" customWidth="1"/>
    <col min="1765" max="1765" width="15.42578125" style="19" customWidth="1"/>
    <col min="1766" max="1767" width="0" style="19" hidden="1" customWidth="1"/>
    <col min="1768" max="1768" width="9" style="19" customWidth="1"/>
    <col min="1769" max="1789" width="0" style="19" hidden="1" customWidth="1"/>
    <col min="1790" max="1790" width="16.42578125" style="19" customWidth="1"/>
    <col min="1791" max="1791" width="17.42578125" style="19" customWidth="1"/>
    <col min="1792" max="1792" width="16.85546875" style="19" customWidth="1"/>
    <col min="1793" max="1793" width="16.42578125" style="19" customWidth="1"/>
    <col min="1794" max="1794" width="14.42578125" style="19" customWidth="1"/>
    <col min="1795" max="1795" width="14.85546875" style="19" bestFit="1" customWidth="1"/>
    <col min="1796" max="1796" width="15.7109375" style="19" customWidth="1"/>
    <col min="1797" max="1797" width="19.5703125" style="19" customWidth="1"/>
    <col min="1798" max="1995" width="9.140625" style="19"/>
    <col min="1996" max="1996" width="4.5703125" style="19" customWidth="1"/>
    <col min="1997" max="1997" width="35.140625" style="19" customWidth="1"/>
    <col min="1998" max="2019" width="0" style="19" hidden="1" customWidth="1"/>
    <col min="2020" max="2020" width="14.140625" style="19" customWidth="1"/>
    <col min="2021" max="2021" width="15.42578125" style="19" customWidth="1"/>
    <col min="2022" max="2023" width="0" style="19" hidden="1" customWidth="1"/>
    <col min="2024" max="2024" width="9" style="19" customWidth="1"/>
    <col min="2025" max="2045" width="0" style="19" hidden="1" customWidth="1"/>
    <col min="2046" max="2046" width="16.42578125" style="19" customWidth="1"/>
    <col min="2047" max="2047" width="17.42578125" style="19" customWidth="1"/>
    <col min="2048" max="2048" width="16.85546875" style="19" customWidth="1"/>
    <col min="2049" max="2049" width="16.42578125" style="19" customWidth="1"/>
    <col min="2050" max="2050" width="14.42578125" style="19" customWidth="1"/>
    <col min="2051" max="2051" width="14.85546875" style="19" bestFit="1" customWidth="1"/>
    <col min="2052" max="2052" width="15.7109375" style="19" customWidth="1"/>
    <col min="2053" max="2053" width="19.5703125" style="19" customWidth="1"/>
    <col min="2054" max="2251" width="9.140625" style="19"/>
    <col min="2252" max="2252" width="4.5703125" style="19" customWidth="1"/>
    <col min="2253" max="2253" width="35.140625" style="19" customWidth="1"/>
    <col min="2254" max="2275" width="0" style="19" hidden="1" customWidth="1"/>
    <col min="2276" max="2276" width="14.140625" style="19" customWidth="1"/>
    <col min="2277" max="2277" width="15.42578125" style="19" customWidth="1"/>
    <col min="2278" max="2279" width="0" style="19" hidden="1" customWidth="1"/>
    <col min="2280" max="2280" width="9" style="19" customWidth="1"/>
    <col min="2281" max="2301" width="0" style="19" hidden="1" customWidth="1"/>
    <col min="2302" max="2302" width="16.42578125" style="19" customWidth="1"/>
    <col min="2303" max="2303" width="17.42578125" style="19" customWidth="1"/>
    <col min="2304" max="2304" width="16.85546875" style="19" customWidth="1"/>
    <col min="2305" max="2305" width="16.42578125" style="19" customWidth="1"/>
    <col min="2306" max="2306" width="14.42578125" style="19" customWidth="1"/>
    <col min="2307" max="2307" width="14.85546875" style="19" bestFit="1" customWidth="1"/>
    <col min="2308" max="2308" width="15.7109375" style="19" customWidth="1"/>
    <col min="2309" max="2309" width="19.5703125" style="19" customWidth="1"/>
    <col min="2310" max="2507" width="9.140625" style="19"/>
    <col min="2508" max="2508" width="4.5703125" style="19" customWidth="1"/>
    <col min="2509" max="2509" width="35.140625" style="19" customWidth="1"/>
    <col min="2510" max="2531" width="0" style="19" hidden="1" customWidth="1"/>
    <col min="2532" max="2532" width="14.140625" style="19" customWidth="1"/>
    <col min="2533" max="2533" width="15.42578125" style="19" customWidth="1"/>
    <col min="2534" max="2535" width="0" style="19" hidden="1" customWidth="1"/>
    <col min="2536" max="2536" width="9" style="19" customWidth="1"/>
    <col min="2537" max="2557" width="0" style="19" hidden="1" customWidth="1"/>
    <col min="2558" max="2558" width="16.42578125" style="19" customWidth="1"/>
    <col min="2559" max="2559" width="17.42578125" style="19" customWidth="1"/>
    <col min="2560" max="2560" width="16.85546875" style="19" customWidth="1"/>
    <col min="2561" max="2561" width="16.42578125" style="19" customWidth="1"/>
    <col min="2562" max="2562" width="14.42578125" style="19" customWidth="1"/>
    <col min="2563" max="2563" width="14.85546875" style="19" bestFit="1" customWidth="1"/>
    <col min="2564" max="2564" width="15.7109375" style="19" customWidth="1"/>
    <col min="2565" max="2565" width="19.5703125" style="19" customWidth="1"/>
    <col min="2566" max="2763" width="9.140625" style="19"/>
    <col min="2764" max="2764" width="4.5703125" style="19" customWidth="1"/>
    <col min="2765" max="2765" width="35.140625" style="19" customWidth="1"/>
    <col min="2766" max="2787" width="0" style="19" hidden="1" customWidth="1"/>
    <col min="2788" max="2788" width="14.140625" style="19" customWidth="1"/>
    <col min="2789" max="2789" width="15.42578125" style="19" customWidth="1"/>
    <col min="2790" max="2791" width="0" style="19" hidden="1" customWidth="1"/>
    <col min="2792" max="2792" width="9" style="19" customWidth="1"/>
    <col min="2793" max="2813" width="0" style="19" hidden="1" customWidth="1"/>
    <col min="2814" max="2814" width="16.42578125" style="19" customWidth="1"/>
    <col min="2815" max="2815" width="17.42578125" style="19" customWidth="1"/>
    <col min="2816" max="2816" width="16.85546875" style="19" customWidth="1"/>
    <col min="2817" max="2817" width="16.42578125" style="19" customWidth="1"/>
    <col min="2818" max="2818" width="14.42578125" style="19" customWidth="1"/>
    <col min="2819" max="2819" width="14.85546875" style="19" bestFit="1" customWidth="1"/>
    <col min="2820" max="2820" width="15.7109375" style="19" customWidth="1"/>
    <col min="2821" max="2821" width="19.5703125" style="19" customWidth="1"/>
    <col min="2822" max="3019" width="9.140625" style="19"/>
    <col min="3020" max="3020" width="4.5703125" style="19" customWidth="1"/>
    <col min="3021" max="3021" width="35.140625" style="19" customWidth="1"/>
    <col min="3022" max="3043" width="0" style="19" hidden="1" customWidth="1"/>
    <col min="3044" max="3044" width="14.140625" style="19" customWidth="1"/>
    <col min="3045" max="3045" width="15.42578125" style="19" customWidth="1"/>
    <col min="3046" max="3047" width="0" style="19" hidden="1" customWidth="1"/>
    <col min="3048" max="3048" width="9" style="19" customWidth="1"/>
    <col min="3049" max="3069" width="0" style="19" hidden="1" customWidth="1"/>
    <col min="3070" max="3070" width="16.42578125" style="19" customWidth="1"/>
    <col min="3071" max="3071" width="17.42578125" style="19" customWidth="1"/>
    <col min="3072" max="3072" width="16.85546875" style="19" customWidth="1"/>
    <col min="3073" max="3073" width="16.42578125" style="19" customWidth="1"/>
    <col min="3074" max="3074" width="14.42578125" style="19" customWidth="1"/>
    <col min="3075" max="3075" width="14.85546875" style="19" bestFit="1" customWidth="1"/>
    <col min="3076" max="3076" width="15.7109375" style="19" customWidth="1"/>
    <col min="3077" max="3077" width="19.5703125" style="19" customWidth="1"/>
    <col min="3078" max="3275" width="9.140625" style="19"/>
    <col min="3276" max="3276" width="4.5703125" style="19" customWidth="1"/>
    <col min="3277" max="3277" width="35.140625" style="19" customWidth="1"/>
    <col min="3278" max="3299" width="0" style="19" hidden="1" customWidth="1"/>
    <col min="3300" max="3300" width="14.140625" style="19" customWidth="1"/>
    <col min="3301" max="3301" width="15.42578125" style="19" customWidth="1"/>
    <col min="3302" max="3303" width="0" style="19" hidden="1" customWidth="1"/>
    <col min="3304" max="3304" width="9" style="19" customWidth="1"/>
    <col min="3305" max="3325" width="0" style="19" hidden="1" customWidth="1"/>
    <col min="3326" max="3326" width="16.42578125" style="19" customWidth="1"/>
    <col min="3327" max="3327" width="17.42578125" style="19" customWidth="1"/>
    <col min="3328" max="3328" width="16.85546875" style="19" customWidth="1"/>
    <col min="3329" max="3329" width="16.42578125" style="19" customWidth="1"/>
    <col min="3330" max="3330" width="14.42578125" style="19" customWidth="1"/>
    <col min="3331" max="3331" width="14.85546875" style="19" bestFit="1" customWidth="1"/>
    <col min="3332" max="3332" width="15.7109375" style="19" customWidth="1"/>
    <col min="3333" max="3333" width="19.5703125" style="19" customWidth="1"/>
    <col min="3334" max="3531" width="9.140625" style="19"/>
    <col min="3532" max="3532" width="4.5703125" style="19" customWidth="1"/>
    <col min="3533" max="3533" width="35.140625" style="19" customWidth="1"/>
    <col min="3534" max="3555" width="0" style="19" hidden="1" customWidth="1"/>
    <col min="3556" max="3556" width="14.140625" style="19" customWidth="1"/>
    <col min="3557" max="3557" width="15.42578125" style="19" customWidth="1"/>
    <col min="3558" max="3559" width="0" style="19" hidden="1" customWidth="1"/>
    <col min="3560" max="3560" width="9" style="19" customWidth="1"/>
    <col min="3561" max="3581" width="0" style="19" hidden="1" customWidth="1"/>
    <col min="3582" max="3582" width="16.42578125" style="19" customWidth="1"/>
    <col min="3583" max="3583" width="17.42578125" style="19" customWidth="1"/>
    <col min="3584" max="3584" width="16.85546875" style="19" customWidth="1"/>
    <col min="3585" max="3585" width="16.42578125" style="19" customWidth="1"/>
    <col min="3586" max="3586" width="14.42578125" style="19" customWidth="1"/>
    <col min="3587" max="3587" width="14.85546875" style="19" bestFit="1" customWidth="1"/>
    <col min="3588" max="3588" width="15.7109375" style="19" customWidth="1"/>
    <col min="3589" max="3589" width="19.5703125" style="19" customWidth="1"/>
    <col min="3590" max="3787" width="9.140625" style="19"/>
    <col min="3788" max="3788" width="4.5703125" style="19" customWidth="1"/>
    <col min="3789" max="3789" width="35.140625" style="19" customWidth="1"/>
    <col min="3790" max="3811" width="0" style="19" hidden="1" customWidth="1"/>
    <col min="3812" max="3812" width="14.140625" style="19" customWidth="1"/>
    <col min="3813" max="3813" width="15.42578125" style="19" customWidth="1"/>
    <col min="3814" max="3815" width="0" style="19" hidden="1" customWidth="1"/>
    <col min="3816" max="3816" width="9" style="19" customWidth="1"/>
    <col min="3817" max="3837" width="0" style="19" hidden="1" customWidth="1"/>
    <col min="3838" max="3838" width="16.42578125" style="19" customWidth="1"/>
    <col min="3839" max="3839" width="17.42578125" style="19" customWidth="1"/>
    <col min="3840" max="3840" width="16.85546875" style="19" customWidth="1"/>
    <col min="3841" max="3841" width="16.42578125" style="19" customWidth="1"/>
    <col min="3842" max="3842" width="14.42578125" style="19" customWidth="1"/>
    <col min="3843" max="3843" width="14.85546875" style="19" bestFit="1" customWidth="1"/>
    <col min="3844" max="3844" width="15.7109375" style="19" customWidth="1"/>
    <col min="3845" max="3845" width="19.5703125" style="19" customWidth="1"/>
    <col min="3846" max="4043" width="9.140625" style="19"/>
    <col min="4044" max="4044" width="4.5703125" style="19" customWidth="1"/>
    <col min="4045" max="4045" width="35.140625" style="19" customWidth="1"/>
    <col min="4046" max="4067" width="0" style="19" hidden="1" customWidth="1"/>
    <col min="4068" max="4068" width="14.140625" style="19" customWidth="1"/>
    <col min="4069" max="4069" width="15.42578125" style="19" customWidth="1"/>
    <col min="4070" max="4071" width="0" style="19" hidden="1" customWidth="1"/>
    <col min="4072" max="4072" width="9" style="19" customWidth="1"/>
    <col min="4073" max="4093" width="0" style="19" hidden="1" customWidth="1"/>
    <col min="4094" max="4094" width="16.42578125" style="19" customWidth="1"/>
    <col min="4095" max="4095" width="17.42578125" style="19" customWidth="1"/>
    <col min="4096" max="4096" width="16.85546875" style="19" customWidth="1"/>
    <col min="4097" max="4097" width="16.42578125" style="19" customWidth="1"/>
    <col min="4098" max="4098" width="14.42578125" style="19" customWidth="1"/>
    <col min="4099" max="4099" width="14.85546875" style="19" bestFit="1" customWidth="1"/>
    <col min="4100" max="4100" width="15.7109375" style="19" customWidth="1"/>
    <col min="4101" max="4101" width="19.5703125" style="19" customWidth="1"/>
    <col min="4102" max="4299" width="9.140625" style="19"/>
    <col min="4300" max="4300" width="4.5703125" style="19" customWidth="1"/>
    <col min="4301" max="4301" width="35.140625" style="19" customWidth="1"/>
    <col min="4302" max="4323" width="0" style="19" hidden="1" customWidth="1"/>
    <col min="4324" max="4324" width="14.140625" style="19" customWidth="1"/>
    <col min="4325" max="4325" width="15.42578125" style="19" customWidth="1"/>
    <col min="4326" max="4327" width="0" style="19" hidden="1" customWidth="1"/>
    <col min="4328" max="4328" width="9" style="19" customWidth="1"/>
    <col min="4329" max="4349" width="0" style="19" hidden="1" customWidth="1"/>
    <col min="4350" max="4350" width="16.42578125" style="19" customWidth="1"/>
    <col min="4351" max="4351" width="17.42578125" style="19" customWidth="1"/>
    <col min="4352" max="4352" width="16.85546875" style="19" customWidth="1"/>
    <col min="4353" max="4353" width="16.42578125" style="19" customWidth="1"/>
    <col min="4354" max="4354" width="14.42578125" style="19" customWidth="1"/>
    <col min="4355" max="4355" width="14.85546875" style="19" bestFit="1" customWidth="1"/>
    <col min="4356" max="4356" width="15.7109375" style="19" customWidth="1"/>
    <col min="4357" max="4357" width="19.5703125" style="19" customWidth="1"/>
    <col min="4358" max="4555" width="9.140625" style="19"/>
    <col min="4556" max="4556" width="4.5703125" style="19" customWidth="1"/>
    <col min="4557" max="4557" width="35.140625" style="19" customWidth="1"/>
    <col min="4558" max="4579" width="0" style="19" hidden="1" customWidth="1"/>
    <col min="4580" max="4580" width="14.140625" style="19" customWidth="1"/>
    <col min="4581" max="4581" width="15.42578125" style="19" customWidth="1"/>
    <col min="4582" max="4583" width="0" style="19" hidden="1" customWidth="1"/>
    <col min="4584" max="4584" width="9" style="19" customWidth="1"/>
    <col min="4585" max="4605" width="0" style="19" hidden="1" customWidth="1"/>
    <col min="4606" max="4606" width="16.42578125" style="19" customWidth="1"/>
    <col min="4607" max="4607" width="17.42578125" style="19" customWidth="1"/>
    <col min="4608" max="4608" width="16.85546875" style="19" customWidth="1"/>
    <col min="4609" max="4609" width="16.42578125" style="19" customWidth="1"/>
    <col min="4610" max="4610" width="14.42578125" style="19" customWidth="1"/>
    <col min="4611" max="4611" width="14.85546875" style="19" bestFit="1" customWidth="1"/>
    <col min="4612" max="4612" width="15.7109375" style="19" customWidth="1"/>
    <col min="4613" max="4613" width="19.5703125" style="19" customWidth="1"/>
    <col min="4614" max="4811" width="9.140625" style="19"/>
    <col min="4812" max="4812" width="4.5703125" style="19" customWidth="1"/>
    <col min="4813" max="4813" width="35.140625" style="19" customWidth="1"/>
    <col min="4814" max="4835" width="0" style="19" hidden="1" customWidth="1"/>
    <col min="4836" max="4836" width="14.140625" style="19" customWidth="1"/>
    <col min="4837" max="4837" width="15.42578125" style="19" customWidth="1"/>
    <col min="4838" max="4839" width="0" style="19" hidden="1" customWidth="1"/>
    <col min="4840" max="4840" width="9" style="19" customWidth="1"/>
    <col min="4841" max="4861" width="0" style="19" hidden="1" customWidth="1"/>
    <col min="4862" max="4862" width="16.42578125" style="19" customWidth="1"/>
    <col min="4863" max="4863" width="17.42578125" style="19" customWidth="1"/>
    <col min="4864" max="4864" width="16.85546875" style="19" customWidth="1"/>
    <col min="4865" max="4865" width="16.42578125" style="19" customWidth="1"/>
    <col min="4866" max="4866" width="14.42578125" style="19" customWidth="1"/>
    <col min="4867" max="4867" width="14.85546875" style="19" bestFit="1" customWidth="1"/>
    <col min="4868" max="4868" width="15.7109375" style="19" customWidth="1"/>
    <col min="4869" max="4869" width="19.5703125" style="19" customWidth="1"/>
    <col min="4870" max="5067" width="9.140625" style="19"/>
    <col min="5068" max="5068" width="4.5703125" style="19" customWidth="1"/>
    <col min="5069" max="5069" width="35.140625" style="19" customWidth="1"/>
    <col min="5070" max="5091" width="0" style="19" hidden="1" customWidth="1"/>
    <col min="5092" max="5092" width="14.140625" style="19" customWidth="1"/>
    <col min="5093" max="5093" width="15.42578125" style="19" customWidth="1"/>
    <col min="5094" max="5095" width="0" style="19" hidden="1" customWidth="1"/>
    <col min="5096" max="5096" width="9" style="19" customWidth="1"/>
    <col min="5097" max="5117" width="0" style="19" hidden="1" customWidth="1"/>
    <col min="5118" max="5118" width="16.42578125" style="19" customWidth="1"/>
    <col min="5119" max="5119" width="17.42578125" style="19" customWidth="1"/>
    <col min="5120" max="5120" width="16.85546875" style="19" customWidth="1"/>
    <col min="5121" max="5121" width="16.42578125" style="19" customWidth="1"/>
    <col min="5122" max="5122" width="14.42578125" style="19" customWidth="1"/>
    <col min="5123" max="5123" width="14.85546875" style="19" bestFit="1" customWidth="1"/>
    <col min="5124" max="5124" width="15.7109375" style="19" customWidth="1"/>
    <col min="5125" max="5125" width="19.5703125" style="19" customWidth="1"/>
    <col min="5126" max="5323" width="9.140625" style="19"/>
    <col min="5324" max="5324" width="4.5703125" style="19" customWidth="1"/>
    <col min="5325" max="5325" width="35.140625" style="19" customWidth="1"/>
    <col min="5326" max="5347" width="0" style="19" hidden="1" customWidth="1"/>
    <col min="5348" max="5348" width="14.140625" style="19" customWidth="1"/>
    <col min="5349" max="5349" width="15.42578125" style="19" customWidth="1"/>
    <col min="5350" max="5351" width="0" style="19" hidden="1" customWidth="1"/>
    <col min="5352" max="5352" width="9" style="19" customWidth="1"/>
    <col min="5353" max="5373" width="0" style="19" hidden="1" customWidth="1"/>
    <col min="5374" max="5374" width="16.42578125" style="19" customWidth="1"/>
    <col min="5375" max="5375" width="17.42578125" style="19" customWidth="1"/>
    <col min="5376" max="5376" width="16.85546875" style="19" customWidth="1"/>
    <col min="5377" max="5377" width="16.42578125" style="19" customWidth="1"/>
    <col min="5378" max="5378" width="14.42578125" style="19" customWidth="1"/>
    <col min="5379" max="5379" width="14.85546875" style="19" bestFit="1" customWidth="1"/>
    <col min="5380" max="5380" width="15.7109375" style="19" customWidth="1"/>
    <col min="5381" max="5381" width="19.5703125" style="19" customWidth="1"/>
    <col min="5382" max="5579" width="9.140625" style="19"/>
    <col min="5580" max="5580" width="4.5703125" style="19" customWidth="1"/>
    <col min="5581" max="5581" width="35.140625" style="19" customWidth="1"/>
    <col min="5582" max="5603" width="0" style="19" hidden="1" customWidth="1"/>
    <col min="5604" max="5604" width="14.140625" style="19" customWidth="1"/>
    <col min="5605" max="5605" width="15.42578125" style="19" customWidth="1"/>
    <col min="5606" max="5607" width="0" style="19" hidden="1" customWidth="1"/>
    <col min="5608" max="5608" width="9" style="19" customWidth="1"/>
    <col min="5609" max="5629" width="0" style="19" hidden="1" customWidth="1"/>
    <col min="5630" max="5630" width="16.42578125" style="19" customWidth="1"/>
    <col min="5631" max="5631" width="17.42578125" style="19" customWidth="1"/>
    <col min="5632" max="5632" width="16.85546875" style="19" customWidth="1"/>
    <col min="5633" max="5633" width="16.42578125" style="19" customWidth="1"/>
    <col min="5634" max="5634" width="14.42578125" style="19" customWidth="1"/>
    <col min="5635" max="5635" width="14.85546875" style="19" bestFit="1" customWidth="1"/>
    <col min="5636" max="5636" width="15.7109375" style="19" customWidth="1"/>
    <col min="5637" max="5637" width="19.5703125" style="19" customWidth="1"/>
    <col min="5638" max="5835" width="9.140625" style="19"/>
    <col min="5836" max="5836" width="4.5703125" style="19" customWidth="1"/>
    <col min="5837" max="5837" width="35.140625" style="19" customWidth="1"/>
    <col min="5838" max="5859" width="0" style="19" hidden="1" customWidth="1"/>
    <col min="5860" max="5860" width="14.140625" style="19" customWidth="1"/>
    <col min="5861" max="5861" width="15.42578125" style="19" customWidth="1"/>
    <col min="5862" max="5863" width="0" style="19" hidden="1" customWidth="1"/>
    <col min="5864" max="5864" width="9" style="19" customWidth="1"/>
    <col min="5865" max="5885" width="0" style="19" hidden="1" customWidth="1"/>
    <col min="5886" max="5886" width="16.42578125" style="19" customWidth="1"/>
    <col min="5887" max="5887" width="17.42578125" style="19" customWidth="1"/>
    <col min="5888" max="5888" width="16.85546875" style="19" customWidth="1"/>
    <col min="5889" max="5889" width="16.42578125" style="19" customWidth="1"/>
    <col min="5890" max="5890" width="14.42578125" style="19" customWidth="1"/>
    <col min="5891" max="5891" width="14.85546875" style="19" bestFit="1" customWidth="1"/>
    <col min="5892" max="5892" width="15.7109375" style="19" customWidth="1"/>
    <col min="5893" max="5893" width="19.5703125" style="19" customWidth="1"/>
    <col min="5894" max="6091" width="9.140625" style="19"/>
    <col min="6092" max="6092" width="4.5703125" style="19" customWidth="1"/>
    <col min="6093" max="6093" width="35.140625" style="19" customWidth="1"/>
    <col min="6094" max="6115" width="0" style="19" hidden="1" customWidth="1"/>
    <col min="6116" max="6116" width="14.140625" style="19" customWidth="1"/>
    <col min="6117" max="6117" width="15.42578125" style="19" customWidth="1"/>
    <col min="6118" max="6119" width="0" style="19" hidden="1" customWidth="1"/>
    <col min="6120" max="6120" width="9" style="19" customWidth="1"/>
    <col min="6121" max="6141" width="0" style="19" hidden="1" customWidth="1"/>
    <col min="6142" max="6142" width="16.42578125" style="19" customWidth="1"/>
    <col min="6143" max="6143" width="17.42578125" style="19" customWidth="1"/>
    <col min="6144" max="6144" width="16.85546875" style="19" customWidth="1"/>
    <col min="6145" max="6145" width="16.42578125" style="19" customWidth="1"/>
    <col min="6146" max="6146" width="14.42578125" style="19" customWidth="1"/>
    <col min="6147" max="6147" width="14.85546875" style="19" bestFit="1" customWidth="1"/>
    <col min="6148" max="6148" width="15.7109375" style="19" customWidth="1"/>
    <col min="6149" max="6149" width="19.5703125" style="19" customWidth="1"/>
    <col min="6150" max="6347" width="9.140625" style="19"/>
    <col min="6348" max="6348" width="4.5703125" style="19" customWidth="1"/>
    <col min="6349" max="6349" width="35.140625" style="19" customWidth="1"/>
    <col min="6350" max="6371" width="0" style="19" hidden="1" customWidth="1"/>
    <col min="6372" max="6372" width="14.140625" style="19" customWidth="1"/>
    <col min="6373" max="6373" width="15.42578125" style="19" customWidth="1"/>
    <col min="6374" max="6375" width="0" style="19" hidden="1" customWidth="1"/>
    <col min="6376" max="6376" width="9" style="19" customWidth="1"/>
    <col min="6377" max="6397" width="0" style="19" hidden="1" customWidth="1"/>
    <col min="6398" max="6398" width="16.42578125" style="19" customWidth="1"/>
    <col min="6399" max="6399" width="17.42578125" style="19" customWidth="1"/>
    <col min="6400" max="6400" width="16.85546875" style="19" customWidth="1"/>
    <col min="6401" max="6401" width="16.42578125" style="19" customWidth="1"/>
    <col min="6402" max="6402" width="14.42578125" style="19" customWidth="1"/>
    <col min="6403" max="6403" width="14.85546875" style="19" bestFit="1" customWidth="1"/>
    <col min="6404" max="6404" width="15.7109375" style="19" customWidth="1"/>
    <col min="6405" max="6405" width="19.5703125" style="19" customWidth="1"/>
    <col min="6406" max="6603" width="9.140625" style="19"/>
    <col min="6604" max="6604" width="4.5703125" style="19" customWidth="1"/>
    <col min="6605" max="6605" width="35.140625" style="19" customWidth="1"/>
    <col min="6606" max="6627" width="0" style="19" hidden="1" customWidth="1"/>
    <col min="6628" max="6628" width="14.140625" style="19" customWidth="1"/>
    <col min="6629" max="6629" width="15.42578125" style="19" customWidth="1"/>
    <col min="6630" max="6631" width="0" style="19" hidden="1" customWidth="1"/>
    <col min="6632" max="6632" width="9" style="19" customWidth="1"/>
    <col min="6633" max="6653" width="0" style="19" hidden="1" customWidth="1"/>
    <col min="6654" max="6654" width="16.42578125" style="19" customWidth="1"/>
    <col min="6655" max="6655" width="17.42578125" style="19" customWidth="1"/>
    <col min="6656" max="6656" width="16.85546875" style="19" customWidth="1"/>
    <col min="6657" max="6657" width="16.42578125" style="19" customWidth="1"/>
    <col min="6658" max="6658" width="14.42578125" style="19" customWidth="1"/>
    <col min="6659" max="6659" width="14.85546875" style="19" bestFit="1" customWidth="1"/>
    <col min="6660" max="6660" width="15.7109375" style="19" customWidth="1"/>
    <col min="6661" max="6661" width="19.5703125" style="19" customWidth="1"/>
    <col min="6662" max="6859" width="9.140625" style="19"/>
    <col min="6860" max="6860" width="4.5703125" style="19" customWidth="1"/>
    <col min="6861" max="6861" width="35.140625" style="19" customWidth="1"/>
    <col min="6862" max="6883" width="0" style="19" hidden="1" customWidth="1"/>
    <col min="6884" max="6884" width="14.140625" style="19" customWidth="1"/>
    <col min="6885" max="6885" width="15.42578125" style="19" customWidth="1"/>
    <col min="6886" max="6887" width="0" style="19" hidden="1" customWidth="1"/>
    <col min="6888" max="6888" width="9" style="19" customWidth="1"/>
    <col min="6889" max="6909" width="0" style="19" hidden="1" customWidth="1"/>
    <col min="6910" max="6910" width="16.42578125" style="19" customWidth="1"/>
    <col min="6911" max="6911" width="17.42578125" style="19" customWidth="1"/>
    <col min="6912" max="6912" width="16.85546875" style="19" customWidth="1"/>
    <col min="6913" max="6913" width="16.42578125" style="19" customWidth="1"/>
    <col min="6914" max="6914" width="14.42578125" style="19" customWidth="1"/>
    <col min="6915" max="6915" width="14.85546875" style="19" bestFit="1" customWidth="1"/>
    <col min="6916" max="6916" width="15.7109375" style="19" customWidth="1"/>
    <col min="6917" max="6917" width="19.5703125" style="19" customWidth="1"/>
    <col min="6918" max="7115" width="9.140625" style="19"/>
    <col min="7116" max="7116" width="4.5703125" style="19" customWidth="1"/>
    <col min="7117" max="7117" width="35.140625" style="19" customWidth="1"/>
    <col min="7118" max="7139" width="0" style="19" hidden="1" customWidth="1"/>
    <col min="7140" max="7140" width="14.140625" style="19" customWidth="1"/>
    <col min="7141" max="7141" width="15.42578125" style="19" customWidth="1"/>
    <col min="7142" max="7143" width="0" style="19" hidden="1" customWidth="1"/>
    <col min="7144" max="7144" width="9" style="19" customWidth="1"/>
    <col min="7145" max="7165" width="0" style="19" hidden="1" customWidth="1"/>
    <col min="7166" max="7166" width="16.42578125" style="19" customWidth="1"/>
    <col min="7167" max="7167" width="17.42578125" style="19" customWidth="1"/>
    <col min="7168" max="7168" width="16.85546875" style="19" customWidth="1"/>
    <col min="7169" max="7169" width="16.42578125" style="19" customWidth="1"/>
    <col min="7170" max="7170" width="14.42578125" style="19" customWidth="1"/>
    <col min="7171" max="7171" width="14.85546875" style="19" bestFit="1" customWidth="1"/>
    <col min="7172" max="7172" width="15.7109375" style="19" customWidth="1"/>
    <col min="7173" max="7173" width="19.5703125" style="19" customWidth="1"/>
    <col min="7174" max="7371" width="9.140625" style="19"/>
    <col min="7372" max="7372" width="4.5703125" style="19" customWidth="1"/>
    <col min="7373" max="7373" width="35.140625" style="19" customWidth="1"/>
    <col min="7374" max="7395" width="0" style="19" hidden="1" customWidth="1"/>
    <col min="7396" max="7396" width="14.140625" style="19" customWidth="1"/>
    <col min="7397" max="7397" width="15.42578125" style="19" customWidth="1"/>
    <col min="7398" max="7399" width="0" style="19" hidden="1" customWidth="1"/>
    <col min="7400" max="7400" width="9" style="19" customWidth="1"/>
    <col min="7401" max="7421" width="0" style="19" hidden="1" customWidth="1"/>
    <col min="7422" max="7422" width="16.42578125" style="19" customWidth="1"/>
    <col min="7423" max="7423" width="17.42578125" style="19" customWidth="1"/>
    <col min="7424" max="7424" width="16.85546875" style="19" customWidth="1"/>
    <col min="7425" max="7425" width="16.42578125" style="19" customWidth="1"/>
    <col min="7426" max="7426" width="14.42578125" style="19" customWidth="1"/>
    <col min="7427" max="7427" width="14.85546875" style="19" bestFit="1" customWidth="1"/>
    <col min="7428" max="7428" width="15.7109375" style="19" customWidth="1"/>
    <col min="7429" max="7429" width="19.5703125" style="19" customWidth="1"/>
    <col min="7430" max="7627" width="9.140625" style="19"/>
    <col min="7628" max="7628" width="4.5703125" style="19" customWidth="1"/>
    <col min="7629" max="7629" width="35.140625" style="19" customWidth="1"/>
    <col min="7630" max="7651" width="0" style="19" hidden="1" customWidth="1"/>
    <col min="7652" max="7652" width="14.140625" style="19" customWidth="1"/>
    <col min="7653" max="7653" width="15.42578125" style="19" customWidth="1"/>
    <col min="7654" max="7655" width="0" style="19" hidden="1" customWidth="1"/>
    <col min="7656" max="7656" width="9" style="19" customWidth="1"/>
    <col min="7657" max="7677" width="0" style="19" hidden="1" customWidth="1"/>
    <col min="7678" max="7678" width="16.42578125" style="19" customWidth="1"/>
    <col min="7679" max="7679" width="17.42578125" style="19" customWidth="1"/>
    <col min="7680" max="7680" width="16.85546875" style="19" customWidth="1"/>
    <col min="7681" max="7681" width="16.42578125" style="19" customWidth="1"/>
    <col min="7682" max="7682" width="14.42578125" style="19" customWidth="1"/>
    <col min="7683" max="7683" width="14.85546875" style="19" bestFit="1" customWidth="1"/>
    <col min="7684" max="7684" width="15.7109375" style="19" customWidth="1"/>
    <col min="7685" max="7685" width="19.5703125" style="19" customWidth="1"/>
    <col min="7686" max="7883" width="9.140625" style="19"/>
    <col min="7884" max="7884" width="4.5703125" style="19" customWidth="1"/>
    <col min="7885" max="7885" width="35.140625" style="19" customWidth="1"/>
    <col min="7886" max="7907" width="0" style="19" hidden="1" customWidth="1"/>
    <col min="7908" max="7908" width="14.140625" style="19" customWidth="1"/>
    <col min="7909" max="7909" width="15.42578125" style="19" customWidth="1"/>
    <col min="7910" max="7911" width="0" style="19" hidden="1" customWidth="1"/>
    <col min="7912" max="7912" width="9" style="19" customWidth="1"/>
    <col min="7913" max="7933" width="0" style="19" hidden="1" customWidth="1"/>
    <col min="7934" max="7934" width="16.42578125" style="19" customWidth="1"/>
    <col min="7935" max="7935" width="17.42578125" style="19" customWidth="1"/>
    <col min="7936" max="7936" width="16.85546875" style="19" customWidth="1"/>
    <col min="7937" max="7937" width="16.42578125" style="19" customWidth="1"/>
    <col min="7938" max="7938" width="14.42578125" style="19" customWidth="1"/>
    <col min="7939" max="7939" width="14.85546875" style="19" bestFit="1" customWidth="1"/>
    <col min="7940" max="7940" width="15.7109375" style="19" customWidth="1"/>
    <col min="7941" max="7941" width="19.5703125" style="19" customWidth="1"/>
    <col min="7942" max="8139" width="9.140625" style="19"/>
    <col min="8140" max="8140" width="4.5703125" style="19" customWidth="1"/>
    <col min="8141" max="8141" width="35.140625" style="19" customWidth="1"/>
    <col min="8142" max="8163" width="0" style="19" hidden="1" customWidth="1"/>
    <col min="8164" max="8164" width="14.140625" style="19" customWidth="1"/>
    <col min="8165" max="8165" width="15.42578125" style="19" customWidth="1"/>
    <col min="8166" max="8167" width="0" style="19" hidden="1" customWidth="1"/>
    <col min="8168" max="8168" width="9" style="19" customWidth="1"/>
    <col min="8169" max="8189" width="0" style="19" hidden="1" customWidth="1"/>
    <col min="8190" max="8190" width="16.42578125" style="19" customWidth="1"/>
    <col min="8191" max="8191" width="17.42578125" style="19" customWidth="1"/>
    <col min="8192" max="8192" width="16.85546875" style="19" customWidth="1"/>
    <col min="8193" max="8193" width="16.42578125" style="19" customWidth="1"/>
    <col min="8194" max="8194" width="14.42578125" style="19" customWidth="1"/>
    <col min="8195" max="8195" width="14.85546875" style="19" bestFit="1" customWidth="1"/>
    <col min="8196" max="8196" width="15.7109375" style="19" customWidth="1"/>
    <col min="8197" max="8197" width="19.5703125" style="19" customWidth="1"/>
    <col min="8198" max="8395" width="9.140625" style="19"/>
    <col min="8396" max="8396" width="4.5703125" style="19" customWidth="1"/>
    <col min="8397" max="8397" width="35.140625" style="19" customWidth="1"/>
    <col min="8398" max="8419" width="0" style="19" hidden="1" customWidth="1"/>
    <col min="8420" max="8420" width="14.140625" style="19" customWidth="1"/>
    <col min="8421" max="8421" width="15.42578125" style="19" customWidth="1"/>
    <col min="8422" max="8423" width="0" style="19" hidden="1" customWidth="1"/>
    <col min="8424" max="8424" width="9" style="19" customWidth="1"/>
    <col min="8425" max="8445" width="0" style="19" hidden="1" customWidth="1"/>
    <col min="8446" max="8446" width="16.42578125" style="19" customWidth="1"/>
    <col min="8447" max="8447" width="17.42578125" style="19" customWidth="1"/>
    <col min="8448" max="8448" width="16.85546875" style="19" customWidth="1"/>
    <col min="8449" max="8449" width="16.42578125" style="19" customWidth="1"/>
    <col min="8450" max="8450" width="14.42578125" style="19" customWidth="1"/>
    <col min="8451" max="8451" width="14.85546875" style="19" bestFit="1" customWidth="1"/>
    <col min="8452" max="8452" width="15.7109375" style="19" customWidth="1"/>
    <col min="8453" max="8453" width="19.5703125" style="19" customWidth="1"/>
    <col min="8454" max="8651" width="9.140625" style="19"/>
    <col min="8652" max="8652" width="4.5703125" style="19" customWidth="1"/>
    <col min="8653" max="8653" width="35.140625" style="19" customWidth="1"/>
    <col min="8654" max="8675" width="0" style="19" hidden="1" customWidth="1"/>
    <col min="8676" max="8676" width="14.140625" style="19" customWidth="1"/>
    <col min="8677" max="8677" width="15.42578125" style="19" customWidth="1"/>
    <col min="8678" max="8679" width="0" style="19" hidden="1" customWidth="1"/>
    <col min="8680" max="8680" width="9" style="19" customWidth="1"/>
    <col min="8681" max="8701" width="0" style="19" hidden="1" customWidth="1"/>
    <col min="8702" max="8702" width="16.42578125" style="19" customWidth="1"/>
    <col min="8703" max="8703" width="17.42578125" style="19" customWidth="1"/>
    <col min="8704" max="8704" width="16.85546875" style="19" customWidth="1"/>
    <col min="8705" max="8705" width="16.42578125" style="19" customWidth="1"/>
    <col min="8706" max="8706" width="14.42578125" style="19" customWidth="1"/>
    <col min="8707" max="8707" width="14.85546875" style="19" bestFit="1" customWidth="1"/>
    <col min="8708" max="8708" width="15.7109375" style="19" customWidth="1"/>
    <col min="8709" max="8709" width="19.5703125" style="19" customWidth="1"/>
    <col min="8710" max="8907" width="9.140625" style="19"/>
    <col min="8908" max="8908" width="4.5703125" style="19" customWidth="1"/>
    <col min="8909" max="8909" width="35.140625" style="19" customWidth="1"/>
    <col min="8910" max="8931" width="0" style="19" hidden="1" customWidth="1"/>
    <col min="8932" max="8932" width="14.140625" style="19" customWidth="1"/>
    <col min="8933" max="8933" width="15.42578125" style="19" customWidth="1"/>
    <col min="8934" max="8935" width="0" style="19" hidden="1" customWidth="1"/>
    <col min="8936" max="8936" width="9" style="19" customWidth="1"/>
    <col min="8937" max="8957" width="0" style="19" hidden="1" customWidth="1"/>
    <col min="8958" max="8958" width="16.42578125" style="19" customWidth="1"/>
    <col min="8959" max="8959" width="17.42578125" style="19" customWidth="1"/>
    <col min="8960" max="8960" width="16.85546875" style="19" customWidth="1"/>
    <col min="8961" max="8961" width="16.42578125" style="19" customWidth="1"/>
    <col min="8962" max="8962" width="14.42578125" style="19" customWidth="1"/>
    <col min="8963" max="8963" width="14.85546875" style="19" bestFit="1" customWidth="1"/>
    <col min="8964" max="8964" width="15.7109375" style="19" customWidth="1"/>
    <col min="8965" max="8965" width="19.5703125" style="19" customWidth="1"/>
    <col min="8966" max="9163" width="9.140625" style="19"/>
    <col min="9164" max="9164" width="4.5703125" style="19" customWidth="1"/>
    <col min="9165" max="9165" width="35.140625" style="19" customWidth="1"/>
    <col min="9166" max="9187" width="0" style="19" hidden="1" customWidth="1"/>
    <col min="9188" max="9188" width="14.140625" style="19" customWidth="1"/>
    <col min="9189" max="9189" width="15.42578125" style="19" customWidth="1"/>
    <col min="9190" max="9191" width="0" style="19" hidden="1" customWidth="1"/>
    <col min="9192" max="9192" width="9" style="19" customWidth="1"/>
    <col min="9193" max="9213" width="0" style="19" hidden="1" customWidth="1"/>
    <col min="9214" max="9214" width="16.42578125" style="19" customWidth="1"/>
    <col min="9215" max="9215" width="17.42578125" style="19" customWidth="1"/>
    <col min="9216" max="9216" width="16.85546875" style="19" customWidth="1"/>
    <col min="9217" max="9217" width="16.42578125" style="19" customWidth="1"/>
    <col min="9218" max="9218" width="14.42578125" style="19" customWidth="1"/>
    <col min="9219" max="9219" width="14.85546875" style="19" bestFit="1" customWidth="1"/>
    <col min="9220" max="9220" width="15.7109375" style="19" customWidth="1"/>
    <col min="9221" max="9221" width="19.5703125" style="19" customWidth="1"/>
    <col min="9222" max="9419" width="9.140625" style="19"/>
    <col min="9420" max="9420" width="4.5703125" style="19" customWidth="1"/>
    <col min="9421" max="9421" width="35.140625" style="19" customWidth="1"/>
    <col min="9422" max="9443" width="0" style="19" hidden="1" customWidth="1"/>
    <col min="9444" max="9444" width="14.140625" style="19" customWidth="1"/>
    <col min="9445" max="9445" width="15.42578125" style="19" customWidth="1"/>
    <col min="9446" max="9447" width="0" style="19" hidden="1" customWidth="1"/>
    <col min="9448" max="9448" width="9" style="19" customWidth="1"/>
    <col min="9449" max="9469" width="0" style="19" hidden="1" customWidth="1"/>
    <col min="9470" max="9470" width="16.42578125" style="19" customWidth="1"/>
    <col min="9471" max="9471" width="17.42578125" style="19" customWidth="1"/>
    <col min="9472" max="9472" width="16.85546875" style="19" customWidth="1"/>
    <col min="9473" max="9473" width="16.42578125" style="19" customWidth="1"/>
    <col min="9474" max="9474" width="14.42578125" style="19" customWidth="1"/>
    <col min="9475" max="9475" width="14.85546875" style="19" bestFit="1" customWidth="1"/>
    <col min="9476" max="9476" width="15.7109375" style="19" customWidth="1"/>
    <col min="9477" max="9477" width="19.5703125" style="19" customWidth="1"/>
    <col min="9478" max="9675" width="9.140625" style="19"/>
    <col min="9676" max="9676" width="4.5703125" style="19" customWidth="1"/>
    <col min="9677" max="9677" width="35.140625" style="19" customWidth="1"/>
    <col min="9678" max="9699" width="0" style="19" hidden="1" customWidth="1"/>
    <col min="9700" max="9700" width="14.140625" style="19" customWidth="1"/>
    <col min="9701" max="9701" width="15.42578125" style="19" customWidth="1"/>
    <col min="9702" max="9703" width="0" style="19" hidden="1" customWidth="1"/>
    <col min="9704" max="9704" width="9" style="19" customWidth="1"/>
    <col min="9705" max="9725" width="0" style="19" hidden="1" customWidth="1"/>
    <col min="9726" max="9726" width="16.42578125" style="19" customWidth="1"/>
    <col min="9727" max="9727" width="17.42578125" style="19" customWidth="1"/>
    <col min="9728" max="9728" width="16.85546875" style="19" customWidth="1"/>
    <col min="9729" max="9729" width="16.42578125" style="19" customWidth="1"/>
    <col min="9730" max="9730" width="14.42578125" style="19" customWidth="1"/>
    <col min="9731" max="9731" width="14.85546875" style="19" bestFit="1" customWidth="1"/>
    <col min="9732" max="9732" width="15.7109375" style="19" customWidth="1"/>
    <col min="9733" max="9733" width="19.5703125" style="19" customWidth="1"/>
    <col min="9734" max="9931" width="9.140625" style="19"/>
    <col min="9932" max="9932" width="4.5703125" style="19" customWidth="1"/>
    <col min="9933" max="9933" width="35.140625" style="19" customWidth="1"/>
    <col min="9934" max="9955" width="0" style="19" hidden="1" customWidth="1"/>
    <col min="9956" max="9956" width="14.140625" style="19" customWidth="1"/>
    <col min="9957" max="9957" width="15.42578125" style="19" customWidth="1"/>
    <col min="9958" max="9959" width="0" style="19" hidden="1" customWidth="1"/>
    <col min="9960" max="9960" width="9" style="19" customWidth="1"/>
    <col min="9961" max="9981" width="0" style="19" hidden="1" customWidth="1"/>
    <col min="9982" max="9982" width="16.42578125" style="19" customWidth="1"/>
    <col min="9983" max="9983" width="17.42578125" style="19" customWidth="1"/>
    <col min="9984" max="9984" width="16.85546875" style="19" customWidth="1"/>
    <col min="9985" max="9985" width="16.42578125" style="19" customWidth="1"/>
    <col min="9986" max="9986" width="14.42578125" style="19" customWidth="1"/>
    <col min="9987" max="9987" width="14.85546875" style="19" bestFit="1" customWidth="1"/>
    <col min="9988" max="9988" width="15.7109375" style="19" customWidth="1"/>
    <col min="9989" max="9989" width="19.5703125" style="19" customWidth="1"/>
    <col min="9990" max="10187" width="9.140625" style="19"/>
    <col min="10188" max="10188" width="4.5703125" style="19" customWidth="1"/>
    <col min="10189" max="10189" width="35.140625" style="19" customWidth="1"/>
    <col min="10190" max="10211" width="0" style="19" hidden="1" customWidth="1"/>
    <col min="10212" max="10212" width="14.140625" style="19" customWidth="1"/>
    <col min="10213" max="10213" width="15.42578125" style="19" customWidth="1"/>
    <col min="10214" max="10215" width="0" style="19" hidden="1" customWidth="1"/>
    <col min="10216" max="10216" width="9" style="19" customWidth="1"/>
    <col min="10217" max="10237" width="0" style="19" hidden="1" customWidth="1"/>
    <col min="10238" max="10238" width="16.42578125" style="19" customWidth="1"/>
    <col min="10239" max="10239" width="17.42578125" style="19" customWidth="1"/>
    <col min="10240" max="10240" width="16.85546875" style="19" customWidth="1"/>
    <col min="10241" max="10241" width="16.42578125" style="19" customWidth="1"/>
    <col min="10242" max="10242" width="14.42578125" style="19" customWidth="1"/>
    <col min="10243" max="10243" width="14.85546875" style="19" bestFit="1" customWidth="1"/>
    <col min="10244" max="10244" width="15.7109375" style="19" customWidth="1"/>
    <col min="10245" max="10245" width="19.5703125" style="19" customWidth="1"/>
    <col min="10246" max="10443" width="9.140625" style="19"/>
    <col min="10444" max="10444" width="4.5703125" style="19" customWidth="1"/>
    <col min="10445" max="10445" width="35.140625" style="19" customWidth="1"/>
    <col min="10446" max="10467" width="0" style="19" hidden="1" customWidth="1"/>
    <col min="10468" max="10468" width="14.140625" style="19" customWidth="1"/>
    <col min="10469" max="10469" width="15.42578125" style="19" customWidth="1"/>
    <col min="10470" max="10471" width="0" style="19" hidden="1" customWidth="1"/>
    <col min="10472" max="10472" width="9" style="19" customWidth="1"/>
    <col min="10473" max="10493" width="0" style="19" hidden="1" customWidth="1"/>
    <col min="10494" max="10494" width="16.42578125" style="19" customWidth="1"/>
    <col min="10495" max="10495" width="17.42578125" style="19" customWidth="1"/>
    <col min="10496" max="10496" width="16.85546875" style="19" customWidth="1"/>
    <col min="10497" max="10497" width="16.42578125" style="19" customWidth="1"/>
    <col min="10498" max="10498" width="14.42578125" style="19" customWidth="1"/>
    <col min="10499" max="10499" width="14.85546875" style="19" bestFit="1" customWidth="1"/>
    <col min="10500" max="10500" width="15.7109375" style="19" customWidth="1"/>
    <col min="10501" max="10501" width="19.5703125" style="19" customWidth="1"/>
    <col min="10502" max="10699" width="9.140625" style="19"/>
    <col min="10700" max="10700" width="4.5703125" style="19" customWidth="1"/>
    <col min="10701" max="10701" width="35.140625" style="19" customWidth="1"/>
    <col min="10702" max="10723" width="0" style="19" hidden="1" customWidth="1"/>
    <col min="10724" max="10724" width="14.140625" style="19" customWidth="1"/>
    <col min="10725" max="10725" width="15.42578125" style="19" customWidth="1"/>
    <col min="10726" max="10727" width="0" style="19" hidden="1" customWidth="1"/>
    <col min="10728" max="10728" width="9" style="19" customWidth="1"/>
    <col min="10729" max="10749" width="0" style="19" hidden="1" customWidth="1"/>
    <col min="10750" max="10750" width="16.42578125" style="19" customWidth="1"/>
    <col min="10751" max="10751" width="17.42578125" style="19" customWidth="1"/>
    <col min="10752" max="10752" width="16.85546875" style="19" customWidth="1"/>
    <col min="10753" max="10753" width="16.42578125" style="19" customWidth="1"/>
    <col min="10754" max="10754" width="14.42578125" style="19" customWidth="1"/>
    <col min="10755" max="10755" width="14.85546875" style="19" bestFit="1" customWidth="1"/>
    <col min="10756" max="10756" width="15.7109375" style="19" customWidth="1"/>
    <col min="10757" max="10757" width="19.5703125" style="19" customWidth="1"/>
    <col min="10758" max="10955" width="9.140625" style="19"/>
    <col min="10956" max="10956" width="4.5703125" style="19" customWidth="1"/>
    <col min="10957" max="10957" width="35.140625" style="19" customWidth="1"/>
    <col min="10958" max="10979" width="0" style="19" hidden="1" customWidth="1"/>
    <col min="10980" max="10980" width="14.140625" style="19" customWidth="1"/>
    <col min="10981" max="10981" width="15.42578125" style="19" customWidth="1"/>
    <col min="10982" max="10983" width="0" style="19" hidden="1" customWidth="1"/>
    <col min="10984" max="10984" width="9" style="19" customWidth="1"/>
    <col min="10985" max="11005" width="0" style="19" hidden="1" customWidth="1"/>
    <col min="11006" max="11006" width="16.42578125" style="19" customWidth="1"/>
    <col min="11007" max="11007" width="17.42578125" style="19" customWidth="1"/>
    <col min="11008" max="11008" width="16.85546875" style="19" customWidth="1"/>
    <col min="11009" max="11009" width="16.42578125" style="19" customWidth="1"/>
    <col min="11010" max="11010" width="14.42578125" style="19" customWidth="1"/>
    <col min="11011" max="11011" width="14.85546875" style="19" bestFit="1" customWidth="1"/>
    <col min="11012" max="11012" width="15.7109375" style="19" customWidth="1"/>
    <col min="11013" max="11013" width="19.5703125" style="19" customWidth="1"/>
    <col min="11014" max="11211" width="9.140625" style="19"/>
    <col min="11212" max="11212" width="4.5703125" style="19" customWidth="1"/>
    <col min="11213" max="11213" width="35.140625" style="19" customWidth="1"/>
    <col min="11214" max="11235" width="0" style="19" hidden="1" customWidth="1"/>
    <col min="11236" max="11236" width="14.140625" style="19" customWidth="1"/>
    <col min="11237" max="11237" width="15.42578125" style="19" customWidth="1"/>
    <col min="11238" max="11239" width="0" style="19" hidden="1" customWidth="1"/>
    <col min="11240" max="11240" width="9" style="19" customWidth="1"/>
    <col min="11241" max="11261" width="0" style="19" hidden="1" customWidth="1"/>
    <col min="11262" max="11262" width="16.42578125" style="19" customWidth="1"/>
    <col min="11263" max="11263" width="17.42578125" style="19" customWidth="1"/>
    <col min="11264" max="11264" width="16.85546875" style="19" customWidth="1"/>
    <col min="11265" max="11265" width="16.42578125" style="19" customWidth="1"/>
    <col min="11266" max="11266" width="14.42578125" style="19" customWidth="1"/>
    <col min="11267" max="11267" width="14.85546875" style="19" bestFit="1" customWidth="1"/>
    <col min="11268" max="11268" width="15.7109375" style="19" customWidth="1"/>
    <col min="11269" max="11269" width="19.5703125" style="19" customWidth="1"/>
    <col min="11270" max="11467" width="9.140625" style="19"/>
    <col min="11468" max="11468" width="4.5703125" style="19" customWidth="1"/>
    <col min="11469" max="11469" width="35.140625" style="19" customWidth="1"/>
    <col min="11470" max="11491" width="0" style="19" hidden="1" customWidth="1"/>
    <col min="11492" max="11492" width="14.140625" style="19" customWidth="1"/>
    <col min="11493" max="11493" width="15.42578125" style="19" customWidth="1"/>
    <col min="11494" max="11495" width="0" style="19" hidden="1" customWidth="1"/>
    <col min="11496" max="11496" width="9" style="19" customWidth="1"/>
    <col min="11497" max="11517" width="0" style="19" hidden="1" customWidth="1"/>
    <col min="11518" max="11518" width="16.42578125" style="19" customWidth="1"/>
    <col min="11519" max="11519" width="17.42578125" style="19" customWidth="1"/>
    <col min="11520" max="11520" width="16.85546875" style="19" customWidth="1"/>
    <col min="11521" max="11521" width="16.42578125" style="19" customWidth="1"/>
    <col min="11522" max="11522" width="14.42578125" style="19" customWidth="1"/>
    <col min="11523" max="11523" width="14.85546875" style="19" bestFit="1" customWidth="1"/>
    <col min="11524" max="11524" width="15.7109375" style="19" customWidth="1"/>
    <col min="11525" max="11525" width="19.5703125" style="19" customWidth="1"/>
    <col min="11526" max="11723" width="9.140625" style="19"/>
    <col min="11724" max="11724" width="4.5703125" style="19" customWidth="1"/>
    <col min="11725" max="11725" width="35.140625" style="19" customWidth="1"/>
    <col min="11726" max="11747" width="0" style="19" hidden="1" customWidth="1"/>
    <col min="11748" max="11748" width="14.140625" style="19" customWidth="1"/>
    <col min="11749" max="11749" width="15.42578125" style="19" customWidth="1"/>
    <col min="11750" max="11751" width="0" style="19" hidden="1" customWidth="1"/>
    <col min="11752" max="11752" width="9" style="19" customWidth="1"/>
    <col min="11753" max="11773" width="0" style="19" hidden="1" customWidth="1"/>
    <col min="11774" max="11774" width="16.42578125" style="19" customWidth="1"/>
    <col min="11775" max="11775" width="17.42578125" style="19" customWidth="1"/>
    <col min="11776" max="11776" width="16.85546875" style="19" customWidth="1"/>
    <col min="11777" max="11777" width="16.42578125" style="19" customWidth="1"/>
    <col min="11778" max="11778" width="14.42578125" style="19" customWidth="1"/>
    <col min="11779" max="11779" width="14.85546875" style="19" bestFit="1" customWidth="1"/>
    <col min="11780" max="11780" width="15.7109375" style="19" customWidth="1"/>
    <col min="11781" max="11781" width="19.5703125" style="19" customWidth="1"/>
    <col min="11782" max="11979" width="9.140625" style="19"/>
    <col min="11980" max="11980" width="4.5703125" style="19" customWidth="1"/>
    <col min="11981" max="11981" width="35.140625" style="19" customWidth="1"/>
    <col min="11982" max="12003" width="0" style="19" hidden="1" customWidth="1"/>
    <col min="12004" max="12004" width="14.140625" style="19" customWidth="1"/>
    <col min="12005" max="12005" width="15.42578125" style="19" customWidth="1"/>
    <col min="12006" max="12007" width="0" style="19" hidden="1" customWidth="1"/>
    <col min="12008" max="12008" width="9" style="19" customWidth="1"/>
    <col min="12009" max="12029" width="0" style="19" hidden="1" customWidth="1"/>
    <col min="12030" max="12030" width="16.42578125" style="19" customWidth="1"/>
    <col min="12031" max="12031" width="17.42578125" style="19" customWidth="1"/>
    <col min="12032" max="12032" width="16.85546875" style="19" customWidth="1"/>
    <col min="12033" max="12033" width="16.42578125" style="19" customWidth="1"/>
    <col min="12034" max="12034" width="14.42578125" style="19" customWidth="1"/>
    <col min="12035" max="12035" width="14.85546875" style="19" bestFit="1" customWidth="1"/>
    <col min="12036" max="12036" width="15.7109375" style="19" customWidth="1"/>
    <col min="12037" max="12037" width="19.5703125" style="19" customWidth="1"/>
    <col min="12038" max="12235" width="9.140625" style="19"/>
    <col min="12236" max="12236" width="4.5703125" style="19" customWidth="1"/>
    <col min="12237" max="12237" width="35.140625" style="19" customWidth="1"/>
    <col min="12238" max="12259" width="0" style="19" hidden="1" customWidth="1"/>
    <col min="12260" max="12260" width="14.140625" style="19" customWidth="1"/>
    <col min="12261" max="12261" width="15.42578125" style="19" customWidth="1"/>
    <col min="12262" max="12263" width="0" style="19" hidden="1" customWidth="1"/>
    <col min="12264" max="12264" width="9" style="19" customWidth="1"/>
    <col min="12265" max="12285" width="0" style="19" hidden="1" customWidth="1"/>
    <col min="12286" max="12286" width="16.42578125" style="19" customWidth="1"/>
    <col min="12287" max="12287" width="17.42578125" style="19" customWidth="1"/>
    <col min="12288" max="12288" width="16.85546875" style="19" customWidth="1"/>
    <col min="12289" max="12289" width="16.42578125" style="19" customWidth="1"/>
    <col min="12290" max="12290" width="14.42578125" style="19" customWidth="1"/>
    <col min="12291" max="12291" width="14.85546875" style="19" bestFit="1" customWidth="1"/>
    <col min="12292" max="12292" width="15.7109375" style="19" customWidth="1"/>
    <col min="12293" max="12293" width="19.5703125" style="19" customWidth="1"/>
    <col min="12294" max="12491" width="9.140625" style="19"/>
    <col min="12492" max="12492" width="4.5703125" style="19" customWidth="1"/>
    <col min="12493" max="12493" width="35.140625" style="19" customWidth="1"/>
    <col min="12494" max="12515" width="0" style="19" hidden="1" customWidth="1"/>
    <col min="12516" max="12516" width="14.140625" style="19" customWidth="1"/>
    <col min="12517" max="12517" width="15.42578125" style="19" customWidth="1"/>
    <col min="12518" max="12519" width="0" style="19" hidden="1" customWidth="1"/>
    <col min="12520" max="12520" width="9" style="19" customWidth="1"/>
    <col min="12521" max="12541" width="0" style="19" hidden="1" customWidth="1"/>
    <col min="12542" max="12542" width="16.42578125" style="19" customWidth="1"/>
    <col min="12543" max="12543" width="17.42578125" style="19" customWidth="1"/>
    <col min="12544" max="12544" width="16.85546875" style="19" customWidth="1"/>
    <col min="12545" max="12545" width="16.42578125" style="19" customWidth="1"/>
    <col min="12546" max="12546" width="14.42578125" style="19" customWidth="1"/>
    <col min="12547" max="12547" width="14.85546875" style="19" bestFit="1" customWidth="1"/>
    <col min="12548" max="12548" width="15.7109375" style="19" customWidth="1"/>
    <col min="12549" max="12549" width="19.5703125" style="19" customWidth="1"/>
    <col min="12550" max="12747" width="9.140625" style="19"/>
    <col min="12748" max="12748" width="4.5703125" style="19" customWidth="1"/>
    <col min="12749" max="12749" width="35.140625" style="19" customWidth="1"/>
    <col min="12750" max="12771" width="0" style="19" hidden="1" customWidth="1"/>
    <col min="12772" max="12772" width="14.140625" style="19" customWidth="1"/>
    <col min="12773" max="12773" width="15.42578125" style="19" customWidth="1"/>
    <col min="12774" max="12775" width="0" style="19" hidden="1" customWidth="1"/>
    <col min="12776" max="12776" width="9" style="19" customWidth="1"/>
    <col min="12777" max="12797" width="0" style="19" hidden="1" customWidth="1"/>
    <col min="12798" max="12798" width="16.42578125" style="19" customWidth="1"/>
    <col min="12799" max="12799" width="17.42578125" style="19" customWidth="1"/>
    <col min="12800" max="12800" width="16.85546875" style="19" customWidth="1"/>
    <col min="12801" max="12801" width="16.42578125" style="19" customWidth="1"/>
    <col min="12802" max="12802" width="14.42578125" style="19" customWidth="1"/>
    <col min="12803" max="12803" width="14.85546875" style="19" bestFit="1" customWidth="1"/>
    <col min="12804" max="12804" width="15.7109375" style="19" customWidth="1"/>
    <col min="12805" max="12805" width="19.5703125" style="19" customWidth="1"/>
    <col min="12806" max="13003" width="9.140625" style="19"/>
    <col min="13004" max="13004" width="4.5703125" style="19" customWidth="1"/>
    <col min="13005" max="13005" width="35.140625" style="19" customWidth="1"/>
    <col min="13006" max="13027" width="0" style="19" hidden="1" customWidth="1"/>
    <col min="13028" max="13028" width="14.140625" style="19" customWidth="1"/>
    <col min="13029" max="13029" width="15.42578125" style="19" customWidth="1"/>
    <col min="13030" max="13031" width="0" style="19" hidden="1" customWidth="1"/>
    <col min="13032" max="13032" width="9" style="19" customWidth="1"/>
    <col min="13033" max="13053" width="0" style="19" hidden="1" customWidth="1"/>
    <col min="13054" max="13054" width="16.42578125" style="19" customWidth="1"/>
    <col min="13055" max="13055" width="17.42578125" style="19" customWidth="1"/>
    <col min="13056" max="13056" width="16.85546875" style="19" customWidth="1"/>
    <col min="13057" max="13057" width="16.42578125" style="19" customWidth="1"/>
    <col min="13058" max="13058" width="14.42578125" style="19" customWidth="1"/>
    <col min="13059" max="13059" width="14.85546875" style="19" bestFit="1" customWidth="1"/>
    <col min="13060" max="13060" width="15.7109375" style="19" customWidth="1"/>
    <col min="13061" max="13061" width="19.5703125" style="19" customWidth="1"/>
    <col min="13062" max="13259" width="9.140625" style="19"/>
    <col min="13260" max="13260" width="4.5703125" style="19" customWidth="1"/>
    <col min="13261" max="13261" width="35.140625" style="19" customWidth="1"/>
    <col min="13262" max="13283" width="0" style="19" hidden="1" customWidth="1"/>
    <col min="13284" max="13284" width="14.140625" style="19" customWidth="1"/>
    <col min="13285" max="13285" width="15.42578125" style="19" customWidth="1"/>
    <col min="13286" max="13287" width="0" style="19" hidden="1" customWidth="1"/>
    <col min="13288" max="13288" width="9" style="19" customWidth="1"/>
    <col min="13289" max="13309" width="0" style="19" hidden="1" customWidth="1"/>
    <col min="13310" max="13310" width="16.42578125" style="19" customWidth="1"/>
    <col min="13311" max="13311" width="17.42578125" style="19" customWidth="1"/>
    <col min="13312" max="13312" width="16.85546875" style="19" customWidth="1"/>
    <col min="13313" max="13313" width="16.42578125" style="19" customWidth="1"/>
    <col min="13314" max="13314" width="14.42578125" style="19" customWidth="1"/>
    <col min="13315" max="13315" width="14.85546875" style="19" bestFit="1" customWidth="1"/>
    <col min="13316" max="13316" width="15.7109375" style="19" customWidth="1"/>
    <col min="13317" max="13317" width="19.5703125" style="19" customWidth="1"/>
    <col min="13318" max="13515" width="9.140625" style="19"/>
    <col min="13516" max="13516" width="4.5703125" style="19" customWidth="1"/>
    <col min="13517" max="13517" width="35.140625" style="19" customWidth="1"/>
    <col min="13518" max="13539" width="0" style="19" hidden="1" customWidth="1"/>
    <col min="13540" max="13540" width="14.140625" style="19" customWidth="1"/>
    <col min="13541" max="13541" width="15.42578125" style="19" customWidth="1"/>
    <col min="13542" max="13543" width="0" style="19" hidden="1" customWidth="1"/>
    <col min="13544" max="13544" width="9" style="19" customWidth="1"/>
    <col min="13545" max="13565" width="0" style="19" hidden="1" customWidth="1"/>
    <col min="13566" max="13566" width="16.42578125" style="19" customWidth="1"/>
    <col min="13567" max="13567" width="17.42578125" style="19" customWidth="1"/>
    <col min="13568" max="13568" width="16.85546875" style="19" customWidth="1"/>
    <col min="13569" max="13569" width="16.42578125" style="19" customWidth="1"/>
    <col min="13570" max="13570" width="14.42578125" style="19" customWidth="1"/>
    <col min="13571" max="13571" width="14.85546875" style="19" bestFit="1" customWidth="1"/>
    <col min="13572" max="13572" width="15.7109375" style="19" customWidth="1"/>
    <col min="13573" max="13573" width="19.5703125" style="19" customWidth="1"/>
    <col min="13574" max="13771" width="9.140625" style="19"/>
    <col min="13772" max="13772" width="4.5703125" style="19" customWidth="1"/>
    <col min="13773" max="13773" width="35.140625" style="19" customWidth="1"/>
    <col min="13774" max="13795" width="0" style="19" hidden="1" customWidth="1"/>
    <col min="13796" max="13796" width="14.140625" style="19" customWidth="1"/>
    <col min="13797" max="13797" width="15.42578125" style="19" customWidth="1"/>
    <col min="13798" max="13799" width="0" style="19" hidden="1" customWidth="1"/>
    <col min="13800" max="13800" width="9" style="19" customWidth="1"/>
    <col min="13801" max="13821" width="0" style="19" hidden="1" customWidth="1"/>
    <col min="13822" max="13822" width="16.42578125" style="19" customWidth="1"/>
    <col min="13823" max="13823" width="17.42578125" style="19" customWidth="1"/>
    <col min="13824" max="13824" width="16.85546875" style="19" customWidth="1"/>
    <col min="13825" max="13825" width="16.42578125" style="19" customWidth="1"/>
    <col min="13826" max="13826" width="14.42578125" style="19" customWidth="1"/>
    <col min="13827" max="13827" width="14.85546875" style="19" bestFit="1" customWidth="1"/>
    <col min="13828" max="13828" width="15.7109375" style="19" customWidth="1"/>
    <col min="13829" max="13829" width="19.5703125" style="19" customWidth="1"/>
    <col min="13830" max="14027" width="9.140625" style="19"/>
    <col min="14028" max="14028" width="4.5703125" style="19" customWidth="1"/>
    <col min="14029" max="14029" width="35.140625" style="19" customWidth="1"/>
    <col min="14030" max="14051" width="0" style="19" hidden="1" customWidth="1"/>
    <col min="14052" max="14052" width="14.140625" style="19" customWidth="1"/>
    <col min="14053" max="14053" width="15.42578125" style="19" customWidth="1"/>
    <col min="14054" max="14055" width="0" style="19" hidden="1" customWidth="1"/>
    <col min="14056" max="14056" width="9" style="19" customWidth="1"/>
    <col min="14057" max="14077" width="0" style="19" hidden="1" customWidth="1"/>
    <col min="14078" max="14078" width="16.42578125" style="19" customWidth="1"/>
    <col min="14079" max="14079" width="17.42578125" style="19" customWidth="1"/>
    <col min="14080" max="14080" width="16.85546875" style="19" customWidth="1"/>
    <col min="14081" max="14081" width="16.42578125" style="19" customWidth="1"/>
    <col min="14082" max="14082" width="14.42578125" style="19" customWidth="1"/>
    <col min="14083" max="14083" width="14.85546875" style="19" bestFit="1" customWidth="1"/>
    <col min="14084" max="14084" width="15.7109375" style="19" customWidth="1"/>
    <col min="14085" max="14085" width="19.5703125" style="19" customWidth="1"/>
    <col min="14086" max="14283" width="9.140625" style="19"/>
    <col min="14284" max="14284" width="4.5703125" style="19" customWidth="1"/>
    <col min="14285" max="14285" width="35.140625" style="19" customWidth="1"/>
    <col min="14286" max="14307" width="0" style="19" hidden="1" customWidth="1"/>
    <col min="14308" max="14308" width="14.140625" style="19" customWidth="1"/>
    <col min="14309" max="14309" width="15.42578125" style="19" customWidth="1"/>
    <col min="14310" max="14311" width="0" style="19" hidden="1" customWidth="1"/>
    <col min="14312" max="14312" width="9" style="19" customWidth="1"/>
    <col min="14313" max="14333" width="0" style="19" hidden="1" customWidth="1"/>
    <col min="14334" max="14334" width="16.42578125" style="19" customWidth="1"/>
    <col min="14335" max="14335" width="17.42578125" style="19" customWidth="1"/>
    <col min="14336" max="14336" width="16.85546875" style="19" customWidth="1"/>
    <col min="14337" max="14337" width="16.42578125" style="19" customWidth="1"/>
    <col min="14338" max="14338" width="14.42578125" style="19" customWidth="1"/>
    <col min="14339" max="14339" width="14.85546875" style="19" bestFit="1" customWidth="1"/>
    <col min="14340" max="14340" width="15.7109375" style="19" customWidth="1"/>
    <col min="14341" max="14341" width="19.5703125" style="19" customWidth="1"/>
    <col min="14342" max="14539" width="9.140625" style="19"/>
    <col min="14540" max="14540" width="4.5703125" style="19" customWidth="1"/>
    <col min="14541" max="14541" width="35.140625" style="19" customWidth="1"/>
    <col min="14542" max="14563" width="0" style="19" hidden="1" customWidth="1"/>
    <col min="14564" max="14564" width="14.140625" style="19" customWidth="1"/>
    <col min="14565" max="14565" width="15.42578125" style="19" customWidth="1"/>
    <col min="14566" max="14567" width="0" style="19" hidden="1" customWidth="1"/>
    <col min="14568" max="14568" width="9" style="19" customWidth="1"/>
    <col min="14569" max="14589" width="0" style="19" hidden="1" customWidth="1"/>
    <col min="14590" max="14590" width="16.42578125" style="19" customWidth="1"/>
    <col min="14591" max="14591" width="17.42578125" style="19" customWidth="1"/>
    <col min="14592" max="14592" width="16.85546875" style="19" customWidth="1"/>
    <col min="14593" max="14593" width="16.42578125" style="19" customWidth="1"/>
    <col min="14594" max="14594" width="14.42578125" style="19" customWidth="1"/>
    <col min="14595" max="14595" width="14.85546875" style="19" bestFit="1" customWidth="1"/>
    <col min="14596" max="14596" width="15.7109375" style="19" customWidth="1"/>
    <col min="14597" max="14597" width="19.5703125" style="19" customWidth="1"/>
    <col min="14598" max="14795" width="9.140625" style="19"/>
    <col min="14796" max="14796" width="4.5703125" style="19" customWidth="1"/>
    <col min="14797" max="14797" width="35.140625" style="19" customWidth="1"/>
    <col min="14798" max="14819" width="0" style="19" hidden="1" customWidth="1"/>
    <col min="14820" max="14820" width="14.140625" style="19" customWidth="1"/>
    <col min="14821" max="14821" width="15.42578125" style="19" customWidth="1"/>
    <col min="14822" max="14823" width="0" style="19" hidden="1" customWidth="1"/>
    <col min="14824" max="14824" width="9" style="19" customWidth="1"/>
    <col min="14825" max="14845" width="0" style="19" hidden="1" customWidth="1"/>
    <col min="14846" max="14846" width="16.42578125" style="19" customWidth="1"/>
    <col min="14847" max="14847" width="17.42578125" style="19" customWidth="1"/>
    <col min="14848" max="14848" width="16.85546875" style="19" customWidth="1"/>
    <col min="14849" max="14849" width="16.42578125" style="19" customWidth="1"/>
    <col min="14850" max="14850" width="14.42578125" style="19" customWidth="1"/>
    <col min="14851" max="14851" width="14.85546875" style="19" bestFit="1" customWidth="1"/>
    <col min="14852" max="14852" width="15.7109375" style="19" customWidth="1"/>
    <col min="14853" max="14853" width="19.5703125" style="19" customWidth="1"/>
    <col min="14854" max="15051" width="9.140625" style="19"/>
    <col min="15052" max="15052" width="4.5703125" style="19" customWidth="1"/>
    <col min="15053" max="15053" width="35.140625" style="19" customWidth="1"/>
    <col min="15054" max="15075" width="0" style="19" hidden="1" customWidth="1"/>
    <col min="15076" max="15076" width="14.140625" style="19" customWidth="1"/>
    <col min="15077" max="15077" width="15.42578125" style="19" customWidth="1"/>
    <col min="15078" max="15079" width="0" style="19" hidden="1" customWidth="1"/>
    <col min="15080" max="15080" width="9" style="19" customWidth="1"/>
    <col min="15081" max="15101" width="0" style="19" hidden="1" customWidth="1"/>
    <col min="15102" max="15102" width="16.42578125" style="19" customWidth="1"/>
    <col min="15103" max="15103" width="17.42578125" style="19" customWidth="1"/>
    <col min="15104" max="15104" width="16.85546875" style="19" customWidth="1"/>
    <col min="15105" max="15105" width="16.42578125" style="19" customWidth="1"/>
    <col min="15106" max="15106" width="14.42578125" style="19" customWidth="1"/>
    <col min="15107" max="15107" width="14.85546875" style="19" bestFit="1" customWidth="1"/>
    <col min="15108" max="15108" width="15.7109375" style="19" customWidth="1"/>
    <col min="15109" max="15109" width="19.5703125" style="19" customWidth="1"/>
    <col min="15110" max="15307" width="9.140625" style="19"/>
    <col min="15308" max="15308" width="4.5703125" style="19" customWidth="1"/>
    <col min="15309" max="15309" width="35.140625" style="19" customWidth="1"/>
    <col min="15310" max="15331" width="0" style="19" hidden="1" customWidth="1"/>
    <col min="15332" max="15332" width="14.140625" style="19" customWidth="1"/>
    <col min="15333" max="15333" width="15.42578125" style="19" customWidth="1"/>
    <col min="15334" max="15335" width="0" style="19" hidden="1" customWidth="1"/>
    <col min="15336" max="15336" width="9" style="19" customWidth="1"/>
    <col min="15337" max="15357" width="0" style="19" hidden="1" customWidth="1"/>
    <col min="15358" max="15358" width="16.42578125" style="19" customWidth="1"/>
    <col min="15359" max="15359" width="17.42578125" style="19" customWidth="1"/>
    <col min="15360" max="15360" width="16.85546875" style="19" customWidth="1"/>
    <col min="15361" max="15361" width="16.42578125" style="19" customWidth="1"/>
    <col min="15362" max="15362" width="14.42578125" style="19" customWidth="1"/>
    <col min="15363" max="15363" width="14.85546875" style="19" bestFit="1" customWidth="1"/>
    <col min="15364" max="15364" width="15.7109375" style="19" customWidth="1"/>
    <col min="15365" max="15365" width="19.5703125" style="19" customWidth="1"/>
    <col min="15366" max="15563" width="9.140625" style="19"/>
    <col min="15564" max="15564" width="4.5703125" style="19" customWidth="1"/>
    <col min="15565" max="15565" width="35.140625" style="19" customWidth="1"/>
    <col min="15566" max="15587" width="0" style="19" hidden="1" customWidth="1"/>
    <col min="15588" max="15588" width="14.140625" style="19" customWidth="1"/>
    <col min="15589" max="15589" width="15.42578125" style="19" customWidth="1"/>
    <col min="15590" max="15591" width="0" style="19" hidden="1" customWidth="1"/>
    <col min="15592" max="15592" width="9" style="19" customWidth="1"/>
    <col min="15593" max="15613" width="0" style="19" hidden="1" customWidth="1"/>
    <col min="15614" max="15614" width="16.42578125" style="19" customWidth="1"/>
    <col min="15615" max="15615" width="17.42578125" style="19" customWidth="1"/>
    <col min="15616" max="15616" width="16.85546875" style="19" customWidth="1"/>
    <col min="15617" max="15617" width="16.42578125" style="19" customWidth="1"/>
    <col min="15618" max="15618" width="14.42578125" style="19" customWidth="1"/>
    <col min="15619" max="15619" width="14.85546875" style="19" bestFit="1" customWidth="1"/>
    <col min="15620" max="15620" width="15.7109375" style="19" customWidth="1"/>
    <col min="15621" max="15621" width="19.5703125" style="19" customWidth="1"/>
    <col min="15622" max="15819" width="9.140625" style="19"/>
    <col min="15820" max="15820" width="4.5703125" style="19" customWidth="1"/>
    <col min="15821" max="15821" width="35.140625" style="19" customWidth="1"/>
    <col min="15822" max="15843" width="0" style="19" hidden="1" customWidth="1"/>
    <col min="15844" max="15844" width="14.140625" style="19" customWidth="1"/>
    <col min="15845" max="15845" width="15.42578125" style="19" customWidth="1"/>
    <col min="15846" max="15847" width="0" style="19" hidden="1" customWidth="1"/>
    <col min="15848" max="15848" width="9" style="19" customWidth="1"/>
    <col min="15849" max="15869" width="0" style="19" hidden="1" customWidth="1"/>
    <col min="15870" max="15870" width="16.42578125" style="19" customWidth="1"/>
    <col min="15871" max="15871" width="17.42578125" style="19" customWidth="1"/>
    <col min="15872" max="15872" width="16.85546875" style="19" customWidth="1"/>
    <col min="15873" max="15873" width="16.42578125" style="19" customWidth="1"/>
    <col min="15874" max="15874" width="14.42578125" style="19" customWidth="1"/>
    <col min="15875" max="15875" width="14.85546875" style="19" bestFit="1" customWidth="1"/>
    <col min="15876" max="15876" width="15.7109375" style="19" customWidth="1"/>
    <col min="15877" max="15877" width="19.5703125" style="19" customWidth="1"/>
    <col min="15878" max="16075" width="9.140625" style="19"/>
    <col min="16076" max="16076" width="4.5703125" style="19" customWidth="1"/>
    <col min="16077" max="16077" width="35.140625" style="19" customWidth="1"/>
    <col min="16078" max="16099" width="0" style="19" hidden="1" customWidth="1"/>
    <col min="16100" max="16100" width="14.140625" style="19" customWidth="1"/>
    <col min="16101" max="16101" width="15.42578125" style="19" customWidth="1"/>
    <col min="16102" max="16103" width="0" style="19" hidden="1" customWidth="1"/>
    <col min="16104" max="16104" width="9" style="19" customWidth="1"/>
    <col min="16105" max="16125" width="0" style="19" hidden="1" customWidth="1"/>
    <col min="16126" max="16126" width="16.42578125" style="19" customWidth="1"/>
    <col min="16127" max="16127" width="17.42578125" style="19" customWidth="1"/>
    <col min="16128" max="16128" width="16.85546875" style="19" customWidth="1"/>
    <col min="16129" max="16129" width="16.42578125" style="19" customWidth="1"/>
    <col min="16130" max="16130" width="14.42578125" style="19" customWidth="1"/>
    <col min="16131" max="16131" width="14.85546875" style="19" bestFit="1" customWidth="1"/>
    <col min="16132" max="16132" width="15.7109375" style="19" customWidth="1"/>
    <col min="16133" max="16133" width="19.5703125" style="19" customWidth="1"/>
    <col min="16134" max="16384" width="9.140625" style="19"/>
  </cols>
  <sheetData>
    <row r="1" spans="1:7">
      <c r="A1" s="43" t="s">
        <v>104</v>
      </c>
      <c r="B1" s="44"/>
      <c r="D1" s="44" t="e">
        <f>SUM(#REF!,#REF!,#REF!)</f>
        <v>#REF!</v>
      </c>
      <c r="G1" s="45"/>
    </row>
    <row r="2" spans="1:7" ht="24.75" customHeight="1">
      <c r="A2" s="1" t="s">
        <v>0</v>
      </c>
      <c r="B2" s="1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3" t="s">
        <v>3</v>
      </c>
    </row>
    <row r="3" spans="1:7" ht="13.5" customHeight="1">
      <c r="A3" s="4"/>
      <c r="B3" s="4"/>
      <c r="C3" s="7" t="s">
        <v>7</v>
      </c>
      <c r="D3" s="7" t="s">
        <v>7</v>
      </c>
      <c r="E3" s="5" t="s">
        <v>8</v>
      </c>
      <c r="F3" s="7">
        <v>2019</v>
      </c>
      <c r="G3" s="6"/>
    </row>
    <row r="4" spans="1:7" s="9" customFormat="1" ht="9" customHeight="1">
      <c r="A4" s="8"/>
      <c r="B4" s="8"/>
      <c r="C4" s="8"/>
      <c r="D4" s="8"/>
      <c r="E4" s="10"/>
      <c r="F4" s="10"/>
      <c r="G4" s="11"/>
    </row>
    <row r="5" spans="1:7">
      <c r="A5" s="12" t="s">
        <v>9</v>
      </c>
      <c r="B5" s="13" t="s">
        <v>10</v>
      </c>
      <c r="C5" s="14">
        <f>SUM(C6:C12)</f>
        <v>230140744</v>
      </c>
      <c r="D5" s="14">
        <f>SUM(D6:D12)</f>
        <v>156200687</v>
      </c>
      <c r="E5" s="14">
        <f>SUM(E6:E12)</f>
        <v>222479049</v>
      </c>
      <c r="F5" s="14">
        <f>SUM(F6:F12)</f>
        <v>192756246</v>
      </c>
      <c r="G5" s="15">
        <f>IF(C5=0,0,D5/C5)</f>
        <v>0.67871809348109169</v>
      </c>
    </row>
    <row r="6" spans="1:7">
      <c r="A6" s="16">
        <v>1</v>
      </c>
      <c r="B6" s="17" t="s">
        <v>11</v>
      </c>
      <c r="C6" s="18">
        <f>SUMIF('[1]rob perf'!B$49:B$795,'[1]doch spr'!C$6:C$187,'[1]rob perf'!Q$49:Q$795)</f>
        <v>6580641</v>
      </c>
      <c r="D6" s="18">
        <f>SUMIF('[1]rob perf'!B$49:B$795,'[1]doch spr'!C$6:C$187,'[1]rob perf'!R$49:R$795)</f>
        <v>3838709</v>
      </c>
      <c r="E6" s="18">
        <v>6181053</v>
      </c>
      <c r="F6" s="18">
        <v>4727487</v>
      </c>
      <c r="G6" s="20">
        <f t="shared" ref="G6:G76" si="0">IF(C6=0,0,D6/C6)</f>
        <v>0.58333359926487405</v>
      </c>
    </row>
    <row r="7" spans="1:7">
      <c r="A7" s="16">
        <v>2</v>
      </c>
      <c r="B7" s="17" t="s">
        <v>12</v>
      </c>
      <c r="C7" s="18">
        <f>SUMIF('[1]rob perf'!B$49:B$795,'[1]doch spr'!C$6:C$187,'[1]rob perf'!Q$49:Q$795)</f>
        <v>2777641</v>
      </c>
      <c r="D7" s="18">
        <f>SUMIF('[1]rob perf'!B$49:B$795,'[1]doch spr'!C$6:C$187,'[1]rob perf'!R$49:R$795)</f>
        <v>1620290</v>
      </c>
      <c r="E7" s="18">
        <v>2217018</v>
      </c>
      <c r="F7" s="18">
        <v>568828</v>
      </c>
      <c r="G7" s="20">
        <f t="shared" si="0"/>
        <v>0.58333312332299248</v>
      </c>
    </row>
    <row r="8" spans="1:7">
      <c r="A8" s="16">
        <v>3</v>
      </c>
      <c r="B8" s="17" t="s">
        <v>13</v>
      </c>
      <c r="C8" s="18">
        <f>SUMIF('[1]rob perf'!B$49:B$795,'[1]doch spr'!C$6:C$187,'[1]rob perf'!Q$49:Q$795)</f>
        <v>2914271</v>
      </c>
      <c r="D8" s="18">
        <f>SUMIF('[1]rob perf'!B$49:B$795,'[1]doch spr'!C$6:C$187,'[1]rob perf'!R$49:R$795)</f>
        <v>1699992</v>
      </c>
      <c r="E8" s="18">
        <v>2762731</v>
      </c>
      <c r="F8" s="18">
        <v>3306603</v>
      </c>
      <c r="G8" s="20">
        <f t="shared" si="0"/>
        <v>0.58333353349774264</v>
      </c>
    </row>
    <row r="9" spans="1:7">
      <c r="A9" s="16">
        <v>4</v>
      </c>
      <c r="B9" s="17" t="s">
        <v>14</v>
      </c>
      <c r="C9" s="18">
        <f>SUMIF('[1]rob perf'!B$49:B$795,'[1]doch spr'!C$6:C$187,'[1]rob perf'!Q$49:Q$795)</f>
        <v>217868191</v>
      </c>
      <c r="D9" s="18">
        <f>SUMIF('[1]rob perf'!B$49:B$795,'[1]doch spr'!C$6:C$187,'[1]rob perf'!R$49:R$795)</f>
        <v>149041696</v>
      </c>
      <c r="E9" s="18">
        <v>211318247</v>
      </c>
      <c r="F9" s="18">
        <v>184153328</v>
      </c>
      <c r="G9" s="20">
        <f t="shared" si="0"/>
        <v>0.68409112553745854</v>
      </c>
    </row>
    <row r="10" spans="1:7" hidden="1">
      <c r="A10" s="16">
        <v>5</v>
      </c>
      <c r="B10" s="17" t="s">
        <v>15</v>
      </c>
      <c r="C10" s="18">
        <f>SUMIF('[1]rob perf'!B$49:B$795,'[1]doch spr'!C$6:C$187,'[1]rob perf'!Q$49:Q$795)</f>
        <v>0</v>
      </c>
      <c r="D10" s="18">
        <f>SUMIF('[1]rob perf'!B$49:B$795,'[1]doch spr'!C$6:C$187,'[1]rob perf'!R$49:R$795)</f>
        <v>0</v>
      </c>
      <c r="E10" s="18">
        <v>0</v>
      </c>
      <c r="F10" s="18">
        <v>0</v>
      </c>
      <c r="G10" s="20">
        <f t="shared" si="0"/>
        <v>0</v>
      </c>
    </row>
    <row r="11" spans="1:7" hidden="1">
      <c r="A11" s="16">
        <v>5</v>
      </c>
      <c r="B11" s="17" t="s">
        <v>16</v>
      </c>
      <c r="C11" s="18">
        <f>SUMIF('[1]rob perf'!B$49:B$795,'[1]doch spr'!C$6:C$187,'[1]rob perf'!Q$49:Q$795)</f>
        <v>0</v>
      </c>
      <c r="D11" s="18">
        <f>SUMIF('[1]rob perf'!B$49:B$795,'[1]doch spr'!C$6:C$187,'[1]rob perf'!R$49:R$795)</f>
        <v>0</v>
      </c>
      <c r="E11" s="18">
        <v>0</v>
      </c>
      <c r="F11" s="18">
        <v>0</v>
      </c>
      <c r="G11" s="20">
        <f t="shared" si="0"/>
        <v>0</v>
      </c>
    </row>
    <row r="12" spans="1:7" hidden="1">
      <c r="A12" s="16">
        <v>6</v>
      </c>
      <c r="B12" s="17" t="s">
        <v>17</v>
      </c>
      <c r="C12" s="18">
        <f>SUMIF('[1]rob perf'!B$49:B$795,'[1]doch spr'!C$6:C$187,'[1]rob perf'!Q$49:Q$795)</f>
        <v>0</v>
      </c>
      <c r="D12" s="18">
        <f>SUMIF('[1]rob perf'!B$49:B$795,'[1]doch spr'!C$6:C$187,'[1]rob perf'!R$49:R$795)</f>
        <v>0</v>
      </c>
      <c r="E12" s="18">
        <v>0</v>
      </c>
      <c r="F12" s="18">
        <v>0</v>
      </c>
      <c r="G12" s="20">
        <f t="shared" si="0"/>
        <v>0</v>
      </c>
    </row>
    <row r="13" spans="1:7">
      <c r="A13" s="12" t="s">
        <v>18</v>
      </c>
      <c r="B13" s="13" t="s">
        <v>19</v>
      </c>
      <c r="C13" s="14">
        <f>SUM(C14,C20,C28,C32,C42)</f>
        <v>156947812.13</v>
      </c>
      <c r="D13" s="14">
        <f>SUM(D14,D20,D28,D32,D42)</f>
        <v>98243200.919999972</v>
      </c>
      <c r="E13" s="14">
        <f>SUM(E14,E20,E28,E32,E42)</f>
        <v>180233445.74000001</v>
      </c>
      <c r="F13" s="14">
        <f>SUM(F14,F20,F28,F32,F42)</f>
        <v>133306878.19</v>
      </c>
      <c r="G13" s="15">
        <f t="shared" si="0"/>
        <v>0.62596094578639327</v>
      </c>
    </row>
    <row r="14" spans="1:7" ht="13.5" customHeight="1">
      <c r="A14" s="16">
        <v>1</v>
      </c>
      <c r="B14" s="17" t="s">
        <v>20</v>
      </c>
      <c r="C14" s="18">
        <f>SUM(C15:C19)</f>
        <v>27754737.210000001</v>
      </c>
      <c r="D14" s="18">
        <f>SUM(D15:D19)</f>
        <v>10327038.439999999</v>
      </c>
      <c r="E14" s="18">
        <f>SUM(E15:E19)</f>
        <v>14731636</v>
      </c>
      <c r="F14" s="18">
        <f>SUM(F15:F19)</f>
        <v>14002847.199999999</v>
      </c>
      <c r="G14" s="20">
        <f t="shared" si="0"/>
        <v>0.37208201114868344</v>
      </c>
    </row>
    <row r="15" spans="1:7" ht="15" hidden="1" customHeight="1">
      <c r="A15" s="16"/>
      <c r="B15" s="17"/>
      <c r="C15" s="18">
        <f>SUMIF('[1]rob perf'!B$49:B$795,'[1]doch spr'!C$6:C$187,'[1]rob perf'!Q$49:Q$795)</f>
        <v>13511045</v>
      </c>
      <c r="D15" s="18">
        <f>SUMIF('[1]rob perf'!B$49:B$795,'[1]doch spr'!C$6:C$187,'[1]rob perf'!R$49:R$795)</f>
        <v>8500786.4399999995</v>
      </c>
      <c r="E15" s="18">
        <v>11247281</v>
      </c>
      <c r="F15" s="18">
        <v>10632720.199999999</v>
      </c>
      <c r="G15" s="20">
        <f t="shared" si="0"/>
        <v>0.62917312761522148</v>
      </c>
    </row>
    <row r="16" spans="1:7" ht="15" hidden="1" customHeight="1">
      <c r="A16" s="16"/>
      <c r="B16" s="17"/>
      <c r="C16" s="18">
        <f>SUMIF('[1]rob perf'!B$49:B$795,'[1]doch spr'!C$6:C$187,'[1]rob perf'!Q$49:Q$795)</f>
        <v>0</v>
      </c>
      <c r="D16" s="18">
        <f>SUMIF('[1]rob perf'!B$49:B$795,'[1]doch spr'!C$6:C$187,'[1]rob perf'!R$49:R$795)</f>
        <v>0</v>
      </c>
      <c r="E16" s="18">
        <v>0</v>
      </c>
      <c r="F16" s="18">
        <v>0</v>
      </c>
      <c r="G16" s="20">
        <f t="shared" si="0"/>
        <v>0</v>
      </c>
    </row>
    <row r="17" spans="1:7" ht="15" hidden="1" customHeight="1">
      <c r="A17" s="16"/>
      <c r="B17" s="17"/>
      <c r="C17" s="18">
        <f>SUMIF('[1]rob perf'!B$49:B$795,'[1]doch spr'!C$6:C$187,'[1]rob perf'!Q$49:Q$795)</f>
        <v>2890021</v>
      </c>
      <c r="D17" s="18">
        <f>SUMIF('[1]rob perf'!B$49:B$795,'[1]doch spr'!C$6:C$187,'[1]rob perf'!R$49:R$795)</f>
        <v>1826252</v>
      </c>
      <c r="E17" s="18">
        <v>3484355</v>
      </c>
      <c r="F17" s="18">
        <v>3370127</v>
      </c>
      <c r="G17" s="20">
        <f t="shared" si="0"/>
        <v>0.63191651548552763</v>
      </c>
    </row>
    <row r="18" spans="1:7" ht="15" hidden="1" customHeight="1">
      <c r="A18" s="21"/>
      <c r="B18" s="22"/>
      <c r="C18" s="18">
        <f>SUMIF('[1]rob perf'!B$49:B$795,'[1]doch spr'!C$6:C$187,'[1]rob perf'!Q$49:Q$795)</f>
        <v>11353671.210000001</v>
      </c>
      <c r="D18" s="18">
        <f>SUMIF('[1]rob perf'!B$49:B$795,'[1]doch spr'!C$6:C$187,'[1]rob perf'!R$49:R$795)</f>
        <v>0</v>
      </c>
      <c r="E18" s="23">
        <v>0</v>
      </c>
      <c r="F18" s="23">
        <v>0</v>
      </c>
      <c r="G18" s="24">
        <f t="shared" si="0"/>
        <v>0</v>
      </c>
    </row>
    <row r="19" spans="1:7" ht="15" hidden="1" customHeight="1">
      <c r="A19" s="21"/>
      <c r="B19" s="22"/>
      <c r="C19" s="18">
        <f>SUMIF('[1]rob perf'!B$49:B$795,'[1]doch spr'!C$6:C$187,'[1]rob perf'!Q$49:Q$795)</f>
        <v>0</v>
      </c>
      <c r="D19" s="18">
        <f>SUMIF('[1]rob perf'!B$49:B$795,'[1]doch spr'!C$6:C$187,'[1]rob perf'!R$49:R$795)</f>
        <v>0</v>
      </c>
      <c r="E19" s="23">
        <v>0</v>
      </c>
      <c r="F19" s="23">
        <v>0</v>
      </c>
      <c r="G19" s="24">
        <f t="shared" si="0"/>
        <v>0</v>
      </c>
    </row>
    <row r="20" spans="1:7" ht="26.25" customHeight="1">
      <c r="A20" s="16">
        <v>2</v>
      </c>
      <c r="B20" s="17" t="s">
        <v>21</v>
      </c>
      <c r="C20" s="18">
        <f>SUM(C21:C27)</f>
        <v>109202643.41999999</v>
      </c>
      <c r="D20" s="18">
        <f>SUM(D21:D27)</f>
        <v>83339226.87999998</v>
      </c>
      <c r="E20" s="18">
        <f>SUM(E21:E27)</f>
        <v>158931572.34</v>
      </c>
      <c r="F20" s="18">
        <f>SUM(F21:F27)</f>
        <v>109517482.66</v>
      </c>
      <c r="G20" s="20">
        <f t="shared" si="0"/>
        <v>0.76316125937970436</v>
      </c>
    </row>
    <row r="21" spans="1:7" ht="15" hidden="1" customHeight="1">
      <c r="A21" s="16"/>
      <c r="B21" s="17"/>
      <c r="C21" s="18">
        <f>SUMIF('[1]rob perf'!B$49:B$795,'[1]doch spr'!C$6:C$187,'[1]rob perf'!Q$49:Q$795)</f>
        <v>37327300.130000003</v>
      </c>
      <c r="D21" s="18">
        <f>SUMIF('[1]rob perf'!B$49:B$795,'[1]doch spr'!C$6:C$187,'[1]rob perf'!R$49:R$795)</f>
        <v>22722160.170000002</v>
      </c>
      <c r="E21" s="18">
        <v>38923964.700000003</v>
      </c>
      <c r="F21" s="18">
        <v>34721115.850000001</v>
      </c>
      <c r="G21" s="20">
        <f t="shared" si="0"/>
        <v>0.60872766288655766</v>
      </c>
    </row>
    <row r="22" spans="1:7" ht="15" hidden="1" customHeight="1">
      <c r="A22" s="16"/>
      <c r="B22" s="17"/>
      <c r="C22" s="18">
        <f>SUMIF('[1]rob perf'!B$49:B$795,'[1]doch spr'!C$6:C$187,'[1]rob perf'!Q$49:Q$795)</f>
        <v>32609745</v>
      </c>
      <c r="D22" s="18">
        <f>SUMIF('[1]rob perf'!B$49:B$795,'[1]doch spr'!C$6:C$187,'[1]rob perf'!R$49:R$795)</f>
        <v>21511522.489999998</v>
      </c>
      <c r="E22" s="18">
        <v>30279266.639999997</v>
      </c>
      <c r="F22" s="18">
        <v>25437030.809999999</v>
      </c>
      <c r="G22" s="20">
        <f t="shared" si="0"/>
        <v>0.65966546165877715</v>
      </c>
    </row>
    <row r="23" spans="1:7" ht="15" hidden="1" customHeight="1">
      <c r="A23" s="16"/>
      <c r="B23" s="17"/>
      <c r="C23" s="18">
        <f>SUMIF('[1]rob perf'!B$49:B$795,'[1]doch spr'!C$6:C$187,'[1]rob perf'!Q$49:Q$795)</f>
        <v>38919003.32</v>
      </c>
      <c r="D23" s="18">
        <f>SUMIF('[1]rob perf'!B$49:B$795,'[1]doch spr'!C$6:C$187,'[1]rob perf'!R$49:R$795)</f>
        <v>38777859.509999998</v>
      </c>
      <c r="E23" s="18">
        <v>89016053</v>
      </c>
      <c r="F23" s="18">
        <v>48879225</v>
      </c>
      <c r="G23" s="20"/>
    </row>
    <row r="24" spans="1:7" ht="15" hidden="1" customHeight="1">
      <c r="A24" s="16"/>
      <c r="B24" s="17"/>
      <c r="C24" s="18">
        <f>SUMIF('[1]rob perf'!B$49:B$795,'[1]doch spr'!C$6:C$187,'[1]rob perf'!Q$49:Q$795)</f>
        <v>346594.97</v>
      </c>
      <c r="D24" s="18">
        <f>SUMIF('[1]rob perf'!B$49:B$795,'[1]doch spr'!C$6:C$187,'[1]rob perf'!R$49:R$795)</f>
        <v>327684.70999999996</v>
      </c>
      <c r="E24" s="18">
        <v>712288</v>
      </c>
      <c r="F24" s="18">
        <v>425508</v>
      </c>
      <c r="G24" s="20"/>
    </row>
    <row r="25" spans="1:7" ht="15" hidden="1" customHeight="1">
      <c r="A25" s="21"/>
      <c r="B25" s="22"/>
      <c r="C25" s="18">
        <f>SUMIF('[1]rob perf'!B$49:B$795,'[1]doch spr'!C$6:C$187,'[1]rob perf'!Q$49:Q$795)</f>
        <v>0</v>
      </c>
      <c r="D25" s="18">
        <f>SUMIF('[1]rob perf'!B$49:B$795,'[1]doch spr'!C$6:C$187,'[1]rob perf'!R$49:R$795)</f>
        <v>0</v>
      </c>
      <c r="E25" s="23">
        <v>0</v>
      </c>
      <c r="F25" s="23">
        <v>25000</v>
      </c>
      <c r="G25" s="24">
        <f t="shared" si="0"/>
        <v>0</v>
      </c>
    </row>
    <row r="26" spans="1:7" ht="15" hidden="1" customHeight="1">
      <c r="A26" s="21"/>
      <c r="B26" s="22"/>
      <c r="C26" s="18">
        <f>SUMIF('[1]rob perf'!B$49:B$795,'[1]doch spr'!C$6:C$187,'[1]rob perf'!Q$49:Q$795)</f>
        <v>0</v>
      </c>
      <c r="D26" s="18">
        <f>SUMIF('[1]rob perf'!B$49:B$795,'[1]doch spr'!C$6:C$187,'[1]rob perf'!R$49:R$795)</f>
        <v>0</v>
      </c>
      <c r="E26" s="23">
        <v>0</v>
      </c>
      <c r="F26" s="23">
        <v>29603</v>
      </c>
      <c r="G26" s="24"/>
    </row>
    <row r="27" spans="1:7" ht="15" hidden="1" customHeight="1">
      <c r="A27" s="21"/>
      <c r="B27" s="22"/>
      <c r="C27" s="18">
        <f>SUMIF('[1]rob perf'!B$49:B$795,'[1]doch spr'!C$6:C$187,'[1]rob perf'!Q$49:Q$795)</f>
        <v>0</v>
      </c>
      <c r="D27" s="18">
        <f>SUMIF('[1]rob perf'!B$49:B$795,'[1]doch spr'!C$6:C$187,'[1]rob perf'!R$49:R$795)</f>
        <v>0</v>
      </c>
      <c r="E27" s="23">
        <v>0</v>
      </c>
      <c r="F27" s="23">
        <v>0</v>
      </c>
      <c r="G27" s="24">
        <f t="shared" si="0"/>
        <v>0</v>
      </c>
    </row>
    <row r="28" spans="1:7" ht="27.75" customHeight="1">
      <c r="A28" s="16">
        <v>3</v>
      </c>
      <c r="B28" s="17" t="s">
        <v>22</v>
      </c>
      <c r="C28" s="18">
        <f>SUM(C29:C31)</f>
        <v>789090</v>
      </c>
      <c r="D28" s="18">
        <f>SUM(D29:D31)</f>
        <v>724090</v>
      </c>
      <c r="E28" s="18">
        <f>SUM(E29:E31)</f>
        <v>319775</v>
      </c>
      <c r="F28" s="18">
        <f>SUM(F29:F31)</f>
        <v>319775</v>
      </c>
      <c r="G28" s="20">
        <f t="shared" si="0"/>
        <v>0.91762663321040694</v>
      </c>
    </row>
    <row r="29" spans="1:7" ht="15" hidden="1" customHeight="1">
      <c r="A29" s="16"/>
      <c r="B29" s="17"/>
      <c r="C29" s="18">
        <f>SUMIF('[1]rob perf'!B$49:B$795,'[1]doch spr'!C$6:C$187,'[1]rob perf'!Q$49:Q$795)</f>
        <v>37800</v>
      </c>
      <c r="D29" s="18">
        <f>SUMIF('[1]rob perf'!B$49:B$795,'[1]doch spr'!C$6:C$187,'[1]rob perf'!R$49:R$795)</f>
        <v>23800</v>
      </c>
      <c r="E29" s="18">
        <v>22775</v>
      </c>
      <c r="F29" s="18">
        <v>22775</v>
      </c>
      <c r="G29" s="20">
        <f t="shared" si="0"/>
        <v>0.62962962962962965</v>
      </c>
    </row>
    <row r="30" spans="1:7" ht="15" hidden="1" customHeight="1">
      <c r="A30" s="16"/>
      <c r="B30" s="17"/>
      <c r="C30" s="18">
        <f>SUMIF('[1]rob perf'!B$49:B$795,'[1]doch spr'!C$6:C$187,'[1]rob perf'!Q$49:Q$795)</f>
        <v>700290</v>
      </c>
      <c r="D30" s="18">
        <f>SUMIF('[1]rob perf'!B$49:B$795,'[1]doch spr'!C$6:C$187,'[1]rob perf'!R$49:R$795)</f>
        <v>700290</v>
      </c>
      <c r="E30" s="18">
        <v>297000</v>
      </c>
      <c r="F30" s="18">
        <v>297000</v>
      </c>
      <c r="G30" s="20">
        <f t="shared" si="0"/>
        <v>1</v>
      </c>
    </row>
    <row r="31" spans="1:7" ht="15" hidden="1" customHeight="1">
      <c r="A31" s="21"/>
      <c r="B31" s="22"/>
      <c r="C31" s="18">
        <f>SUMIF('[1]rob perf'!B$49:B$795,'[1]doch spr'!C$6:C$187,'[1]rob perf'!Q$49:Q$795)</f>
        <v>51000</v>
      </c>
      <c r="D31" s="18">
        <f>SUMIF('[1]rob perf'!B$49:B$795,'[1]doch spr'!C$6:C$187,'[1]rob perf'!R$49:R$795)</f>
        <v>0</v>
      </c>
      <c r="E31" s="23">
        <v>0</v>
      </c>
      <c r="F31" s="23">
        <v>0</v>
      </c>
      <c r="G31" s="24">
        <f t="shared" si="0"/>
        <v>0</v>
      </c>
    </row>
    <row r="32" spans="1:7" ht="27" customHeight="1">
      <c r="A32" s="16">
        <v>4</v>
      </c>
      <c r="B32" s="17" t="s">
        <v>23</v>
      </c>
      <c r="C32" s="18">
        <f>SUM(C33:C41)</f>
        <v>4541938</v>
      </c>
      <c r="D32" s="18">
        <f>SUM(D33:D41)</f>
        <v>2413755.1</v>
      </c>
      <c r="E32" s="18">
        <f>SUM(E33:E41)</f>
        <v>4781189.4000000004</v>
      </c>
      <c r="F32" s="18">
        <f>SUM(F33:F41)</f>
        <v>8165873.3300000001</v>
      </c>
      <c r="G32" s="20">
        <f t="shared" si="0"/>
        <v>0.53143726312424344</v>
      </c>
    </row>
    <row r="33" spans="1:7" hidden="1">
      <c r="A33" s="16"/>
      <c r="B33" s="17"/>
      <c r="C33" s="18">
        <f>SUMIF('[1]rob perf'!B$49:B$795,'[1]doch spr'!C$6:C$187,'[1]rob perf'!Q$49:Q$795)</f>
        <v>0</v>
      </c>
      <c r="D33" s="18">
        <f>SUMIF('[1]rob perf'!B$49:B$795,'[1]doch spr'!C$6:C$187,'[1]rob perf'!R$49:R$795)</f>
        <v>44300.480000000003</v>
      </c>
      <c r="E33" s="18">
        <v>46983</v>
      </c>
      <c r="F33" s="18">
        <v>4642452</v>
      </c>
      <c r="G33" s="20">
        <f t="shared" si="0"/>
        <v>0</v>
      </c>
    </row>
    <row r="34" spans="1:7" hidden="1">
      <c r="A34" s="21"/>
      <c r="B34" s="23"/>
      <c r="C34" s="18">
        <f>SUMIF('[1]rob perf'!B$49:B$795,'[1]doch spr'!C$6:C$187,'[1]rob perf'!Q$49:Q$795)</f>
        <v>0</v>
      </c>
      <c r="D34" s="18">
        <f>SUMIF('[1]rob perf'!B$49:B$795,'[1]doch spr'!C$6:C$187,'[1]rob perf'!R$49:R$795)</f>
        <v>0</v>
      </c>
      <c r="E34" s="23">
        <v>0</v>
      </c>
      <c r="F34" s="23">
        <v>0</v>
      </c>
      <c r="G34" s="24">
        <f t="shared" si="0"/>
        <v>0</v>
      </c>
    </row>
    <row r="35" spans="1:7" hidden="1">
      <c r="A35" s="16"/>
      <c r="B35" s="17"/>
      <c r="C35" s="18">
        <f>SUMIF('[1]rob perf'!B$49:B$795,'[1]doch spr'!C$6:C$187,'[1]rob perf'!Q$49:Q$795)</f>
        <v>4188375</v>
      </c>
      <c r="D35" s="18">
        <f>SUMIF('[1]rob perf'!B$49:B$795,'[1]doch spr'!C$6:C$187,'[1]rob perf'!R$49:R$795)</f>
        <v>2221795.62</v>
      </c>
      <c r="E35" s="18">
        <v>4177207</v>
      </c>
      <c r="F35" s="18">
        <v>3129643</v>
      </c>
      <c r="G35" s="20">
        <f t="shared" si="0"/>
        <v>0.53046721461187218</v>
      </c>
    </row>
    <row r="36" spans="1:7" hidden="1">
      <c r="A36" s="21"/>
      <c r="B36" s="22"/>
      <c r="C36" s="18">
        <f>SUMIF('[1]rob perf'!B$49:B$795,'[1]doch spr'!C$6:C$187,'[1]rob perf'!Q$49:Q$795)</f>
        <v>185920</v>
      </c>
      <c r="D36" s="18">
        <f>SUMIF('[1]rob perf'!B$49:B$795,'[1]doch spr'!C$6:C$187,'[1]rob perf'!R$49:R$795)</f>
        <v>0</v>
      </c>
      <c r="E36" s="23">
        <v>374103.4</v>
      </c>
      <c r="F36" s="23">
        <v>0</v>
      </c>
      <c r="G36" s="24">
        <f t="shared" si="0"/>
        <v>0</v>
      </c>
    </row>
    <row r="37" spans="1:7" hidden="1">
      <c r="A37" s="21"/>
      <c r="B37" s="22"/>
      <c r="C37" s="18">
        <f>SUMIF('[1]rob perf'!B$49:B$795,'[1]doch spr'!C$6:C$187,'[1]rob perf'!Q$49:Q$795)</f>
        <v>0</v>
      </c>
      <c r="D37" s="18">
        <f>SUMIF('[1]rob perf'!B$49:B$795,'[1]doch spr'!C$6:C$187,'[1]rob perf'!R$49:R$795)</f>
        <v>0</v>
      </c>
      <c r="E37" s="23">
        <v>0</v>
      </c>
      <c r="F37" s="23">
        <v>0</v>
      </c>
      <c r="G37" s="24">
        <f t="shared" si="0"/>
        <v>0</v>
      </c>
    </row>
    <row r="38" spans="1:7" hidden="1">
      <c r="A38" s="21"/>
      <c r="B38" s="22"/>
      <c r="C38" s="18">
        <f>SUMIF('[1]rob perf'!B$49:B$795,'[1]doch spr'!C$6:C$187,'[1]rob perf'!Q$49:Q$795)</f>
        <v>0</v>
      </c>
      <c r="D38" s="18">
        <f>SUMIF('[1]rob perf'!B$49:B$795,'[1]doch spr'!C$6:C$187,'[1]rob perf'!R$49:R$795)</f>
        <v>0</v>
      </c>
      <c r="E38" s="23">
        <v>0</v>
      </c>
      <c r="F38" s="23">
        <v>70000</v>
      </c>
      <c r="G38" s="24">
        <f t="shared" si="0"/>
        <v>0</v>
      </c>
    </row>
    <row r="39" spans="1:7" hidden="1">
      <c r="A39" s="21"/>
      <c r="B39" s="22"/>
      <c r="C39" s="18">
        <f>SUMIF('[1]rob perf'!B$49:B$795,'[1]doch spr'!C$6:C$187,'[1]rob perf'!Q$49:Q$795)</f>
        <v>0</v>
      </c>
      <c r="D39" s="18">
        <f>SUMIF('[1]rob perf'!B$49:B$795,'[1]doch spr'!C$6:C$187,'[1]rob perf'!R$49:R$795)</f>
        <v>0</v>
      </c>
      <c r="E39" s="23">
        <v>0</v>
      </c>
      <c r="F39" s="23">
        <v>0</v>
      </c>
      <c r="G39" s="24">
        <f t="shared" si="0"/>
        <v>0</v>
      </c>
    </row>
    <row r="40" spans="1:7" hidden="1">
      <c r="A40" s="21"/>
      <c r="B40" s="22"/>
      <c r="C40" s="18">
        <f>SUMIF('[1]rob perf'!B$49:B$795,'[1]doch spr'!C$6:C$187,'[1]rob perf'!Q$49:Q$795)</f>
        <v>0</v>
      </c>
      <c r="D40" s="18">
        <f>SUMIF('[1]rob perf'!B$49:B$795,'[1]doch spr'!C$6:C$187,'[1]rob perf'!R$49:R$795)</f>
        <v>0</v>
      </c>
      <c r="E40" s="23">
        <v>0</v>
      </c>
      <c r="F40" s="23">
        <v>0</v>
      </c>
      <c r="G40" s="24">
        <f t="shared" si="0"/>
        <v>0</v>
      </c>
    </row>
    <row r="41" spans="1:7" hidden="1">
      <c r="A41" s="16"/>
      <c r="B41" s="17"/>
      <c r="C41" s="18">
        <f>SUMIF('[1]rob perf'!B$49:B$795,'[1]doch spr'!C$6:C$187,'[1]rob perf'!Q$49:Q$795)</f>
        <v>167643</v>
      </c>
      <c r="D41" s="18">
        <f>SUMIF('[1]rob perf'!B$49:B$795,'[1]doch spr'!C$6:C$187,'[1]rob perf'!R$49:R$795)</f>
        <v>147659</v>
      </c>
      <c r="E41" s="18">
        <v>182896</v>
      </c>
      <c r="F41" s="18">
        <v>323778.33</v>
      </c>
      <c r="G41" s="20">
        <f t="shared" si="0"/>
        <v>0.88079430694988758</v>
      </c>
    </row>
    <row r="42" spans="1:7" ht="14.25" customHeight="1">
      <c r="A42" s="16">
        <v>5</v>
      </c>
      <c r="B42" s="17" t="s">
        <v>24</v>
      </c>
      <c r="C42" s="18">
        <f>SUM(C43:C49)</f>
        <v>14659403.5</v>
      </c>
      <c r="D42" s="18">
        <f>SUM(D43:D49)</f>
        <v>1439090.5</v>
      </c>
      <c r="E42" s="18">
        <f>SUM(E43:E45)</f>
        <v>1469273</v>
      </c>
      <c r="F42" s="18">
        <f>SUM(F43:F45)</f>
        <v>1300900</v>
      </c>
      <c r="G42" s="20">
        <f t="shared" si="0"/>
        <v>9.8168421382220636E-2</v>
      </c>
    </row>
    <row r="43" spans="1:7" hidden="1">
      <c r="A43" s="21"/>
      <c r="B43" s="22"/>
      <c r="C43" s="18">
        <f>SUMIF('[1]rob perf'!B$49:B$795,'[1]doch spr'!C$6:C$187,'[1]rob perf'!Q$49:Q$795)</f>
        <v>0</v>
      </c>
      <c r="D43" s="18">
        <f>SUMIF('[1]rob perf'!B$49:B$795,'[1]doch spr'!C$6:C$187,'[1]rob perf'!R$49:R$795)</f>
        <v>0</v>
      </c>
      <c r="E43" s="23">
        <v>40000</v>
      </c>
      <c r="F43" s="23">
        <v>0</v>
      </c>
      <c r="G43" s="24">
        <f t="shared" si="0"/>
        <v>0</v>
      </c>
    </row>
    <row r="44" spans="1:7" hidden="1">
      <c r="A44" s="16"/>
      <c r="B44" s="17"/>
      <c r="C44" s="18">
        <f>SUMIF('[1]rob perf'!B$49:B$795,'[1]doch spr'!C$6:C$187,'[1]rob perf'!Q$49:Q$795)</f>
        <v>1315587</v>
      </c>
      <c r="D44" s="18">
        <f>SUMIF('[1]rob perf'!B$49:B$795,'[1]doch spr'!C$6:C$187,'[1]rob perf'!R$49:R$795)</f>
        <v>765674</v>
      </c>
      <c r="E44" s="18">
        <v>1401598</v>
      </c>
      <c r="F44" s="18">
        <v>1280900</v>
      </c>
      <c r="G44" s="20">
        <f t="shared" si="0"/>
        <v>0.58200179843674349</v>
      </c>
    </row>
    <row r="45" spans="1:7" hidden="1">
      <c r="A45" s="16"/>
      <c r="B45" s="17"/>
      <c r="C45" s="18">
        <f>SUMIF('[1]rob perf'!B$49:B$795,'[1]doch spr'!C$6:C$187,'[1]rob perf'!Q$49:Q$795)</f>
        <v>78597.5</v>
      </c>
      <c r="D45" s="18">
        <f>SUMIF('[1]rob perf'!B$49:B$795,'[1]doch spr'!C$6:C$187,'[1]rob perf'!R$49:R$795)</f>
        <v>28597.5</v>
      </c>
      <c r="E45" s="18">
        <v>27675</v>
      </c>
      <c r="F45" s="18">
        <v>20000</v>
      </c>
      <c r="G45" s="20">
        <f t="shared" si="0"/>
        <v>0.36384745061865836</v>
      </c>
    </row>
    <row r="46" spans="1:7" hidden="1">
      <c r="A46" s="21"/>
      <c r="B46" s="22"/>
      <c r="C46" s="18">
        <f>SUMIF('[1]rob perf'!B$49:B$795,'[1]doch spr'!C$6:C$187,'[1]rob perf'!Q$49:Q$795)</f>
        <v>2071400</v>
      </c>
      <c r="D46" s="18">
        <f>SUMIF('[1]rob perf'!B$49:B$795,'[1]doch spr'!C$6:C$187,'[1]rob perf'!R$49:R$795)</f>
        <v>0</v>
      </c>
      <c r="E46" s="18"/>
      <c r="F46" s="18"/>
      <c r="G46" s="20"/>
    </row>
    <row r="47" spans="1:7" hidden="1">
      <c r="A47" s="21"/>
      <c r="B47" s="22"/>
      <c r="C47" s="18">
        <f>SUMIF('[1]rob perf'!B$49:B$795,'[1]doch spr'!C$6:C$187,'[1]rob perf'!Q$49:Q$795)</f>
        <v>10549000</v>
      </c>
      <c r="D47" s="18">
        <f>SUMIF('[1]rob perf'!B$49:B$795,'[1]doch spr'!C$6:C$187,'[1]rob perf'!R$49:R$795)</f>
        <v>0</v>
      </c>
      <c r="E47" s="23">
        <v>4896353.3099999996</v>
      </c>
      <c r="F47" s="23"/>
      <c r="G47" s="24"/>
    </row>
    <row r="48" spans="1:7" hidden="1">
      <c r="A48" s="25"/>
      <c r="B48" s="26"/>
      <c r="C48" s="18">
        <f>SUMIF('[1]rob perf'!B$49:B$795,'[1]doch spr'!C$6:C$187,'[1]rob perf'!Q$49:Q$795)</f>
        <v>644819</v>
      </c>
      <c r="D48" s="18">
        <f>SUMIF('[1]rob perf'!B$49:B$795,'[1]doch spr'!C$6:C$187,'[1]rob perf'!R$49:R$795)</f>
        <v>644819</v>
      </c>
      <c r="E48" s="23"/>
      <c r="F48" s="23"/>
      <c r="G48" s="24"/>
    </row>
    <row r="49" spans="1:7" s="28" customFormat="1" hidden="1">
      <c r="A49" s="25"/>
      <c r="B49" s="26"/>
      <c r="C49" s="18">
        <f>SUMIF('[1]rob perf'!B$49:B$795,'[1]doch spr'!C$6:C$187,'[1]rob perf'!Q$49:Q$795)</f>
        <v>0</v>
      </c>
      <c r="D49" s="18">
        <f>SUMIF('[1]rob perf'!B$49:B$795,'[1]doch spr'!C$6:C$187,'[1]rob perf'!R$49:R$795)</f>
        <v>0</v>
      </c>
      <c r="E49" s="27">
        <v>2520467</v>
      </c>
      <c r="F49" s="27"/>
      <c r="G49" s="29"/>
    </row>
    <row r="50" spans="1:7" ht="12.75" customHeight="1">
      <c r="A50" s="12" t="s">
        <v>25</v>
      </c>
      <c r="B50" s="13" t="s">
        <v>26</v>
      </c>
      <c r="C50" s="14">
        <f>SUM(C52,C77,C89,C114)</f>
        <v>388443996.13</v>
      </c>
      <c r="D50" s="14">
        <f>SUM(D52,D77,D89,D114)</f>
        <v>243381094.67999998</v>
      </c>
      <c r="E50" s="14">
        <f>SUM(E52,E77,E89,E114)</f>
        <v>358572517.85000002</v>
      </c>
      <c r="F50" s="14" t="e">
        <f>SUM(F52,F77,F89,F114)</f>
        <v>#REF!</v>
      </c>
      <c r="G50" s="15">
        <f t="shared" si="0"/>
        <v>0.62655388448467098</v>
      </c>
    </row>
    <row r="51" spans="1:7">
      <c r="A51" s="30"/>
      <c r="B51" s="31" t="s">
        <v>27</v>
      </c>
      <c r="C51" s="18"/>
      <c r="D51" s="18"/>
      <c r="E51" s="18"/>
      <c r="F51" s="18"/>
      <c r="G51" s="20"/>
    </row>
    <row r="52" spans="1:7" s="35" customFormat="1" ht="12.75">
      <c r="A52" s="32">
        <v>1</v>
      </c>
      <c r="B52" s="33" t="s">
        <v>28</v>
      </c>
      <c r="C52" s="34">
        <f>SUM(C53,C56,C59,C66,C69,C72,C75,C76)</f>
        <v>246332079.74999997</v>
      </c>
      <c r="D52" s="34">
        <f>SUM(D53,D56,D59,D66,D69,D72,D75,D76)</f>
        <v>151236946.91999999</v>
      </c>
      <c r="E52" s="34">
        <f>SUM(E53,E56,E59,E66,E69,E72,E75,E76)</f>
        <v>260608000</v>
      </c>
      <c r="F52" s="34">
        <f>SUM(F53,F56,F59,F66,F69,F72,F75,F76)</f>
        <v>232538200</v>
      </c>
      <c r="G52" s="36">
        <f t="shared" si="0"/>
        <v>0.61395554762290361</v>
      </c>
    </row>
    <row r="53" spans="1:7" ht="13.5" customHeight="1">
      <c r="A53" s="16" t="s">
        <v>29</v>
      </c>
      <c r="B53" s="17" t="s">
        <v>30</v>
      </c>
      <c r="C53" s="18">
        <f>SUM(C54:C55)</f>
        <v>89125973.079999998</v>
      </c>
      <c r="D53" s="18">
        <f>SUM(D54:D55)</f>
        <v>57178036.560000002</v>
      </c>
      <c r="E53" s="18">
        <f>SUM(E54:E55)</f>
        <v>90700000</v>
      </c>
      <c r="F53" s="18">
        <f>SUM(F54:F55)</f>
        <v>79500000</v>
      </c>
      <c r="G53" s="20">
        <f t="shared" si="0"/>
        <v>0.64154179285848201</v>
      </c>
    </row>
    <row r="54" spans="1:7">
      <c r="A54" s="16"/>
      <c r="B54" s="37" t="s">
        <v>31</v>
      </c>
      <c r="C54" s="18">
        <f>SUMIF('[1]rob perf'!B$49:B$795,'[1]doch spr'!C$6:C$187,'[1]rob perf'!Q$49:Q$795)</f>
        <v>75968205.079999998</v>
      </c>
      <c r="D54" s="18">
        <f>SUMIF('[1]rob perf'!B$49:B$795,'[1]doch spr'!C$6:C$187,'[1]rob perf'!R$49:R$795)</f>
        <v>46201903.560000002</v>
      </c>
      <c r="E54" s="23">
        <v>76000000</v>
      </c>
      <c r="F54" s="18">
        <v>69000000</v>
      </c>
      <c r="G54" s="20">
        <f t="shared" si="0"/>
        <v>0.60817421592817766</v>
      </c>
    </row>
    <row r="55" spans="1:7">
      <c r="A55" s="16"/>
      <c r="B55" s="37" t="s">
        <v>32</v>
      </c>
      <c r="C55" s="18">
        <f>SUMIF('[1]rob perf'!B$49:B$795,'[1]doch spr'!C$6:C$187,'[1]rob perf'!Q$49:Q$795)</f>
        <v>13157768</v>
      </c>
      <c r="D55" s="18">
        <f>SUMIF('[1]rob perf'!B$49:B$795,'[1]doch spr'!C$6:C$187,'[1]rob perf'!R$49:R$795)</f>
        <v>10976133</v>
      </c>
      <c r="E55" s="23">
        <v>14700000</v>
      </c>
      <c r="F55" s="18">
        <v>10500000</v>
      </c>
      <c r="G55" s="20">
        <f t="shared" si="0"/>
        <v>0.834194142957985</v>
      </c>
    </row>
    <row r="56" spans="1:7" ht="13.5" customHeight="1">
      <c r="A56" s="16" t="s">
        <v>33</v>
      </c>
      <c r="B56" s="17" t="s">
        <v>34</v>
      </c>
      <c r="C56" s="18">
        <f>SUM(C57:C58)</f>
        <v>2600000</v>
      </c>
      <c r="D56" s="18">
        <f>SUM(D57:D58)</f>
        <v>1695955.8</v>
      </c>
      <c r="E56" s="18">
        <f>SUM(E57:E58)</f>
        <v>2870000</v>
      </c>
      <c r="F56" s="18">
        <f>SUM(F57:F58)</f>
        <v>1950000</v>
      </c>
      <c r="G56" s="20">
        <f t="shared" si="0"/>
        <v>0.65229069230769232</v>
      </c>
    </row>
    <row r="57" spans="1:7">
      <c r="A57" s="16"/>
      <c r="B57" s="37" t="s">
        <v>31</v>
      </c>
      <c r="C57" s="18">
        <f>SUMIF('[1]rob perf'!B$49:B$795,'[1]doch spr'!C$6:C$187,'[1]rob perf'!Q$49:Q$795)</f>
        <v>2000000</v>
      </c>
      <c r="D57" s="18">
        <f>SUMIF('[1]rob perf'!B$49:B$795,'[1]doch spr'!C$6:C$187,'[1]rob perf'!R$49:R$795)</f>
        <v>1175813.8700000001</v>
      </c>
      <c r="E57" s="23">
        <v>2200000</v>
      </c>
      <c r="F57" s="18">
        <v>1450000</v>
      </c>
      <c r="G57" s="20">
        <f t="shared" si="0"/>
        <v>0.58790693500000002</v>
      </c>
    </row>
    <row r="58" spans="1:7">
      <c r="A58" s="16"/>
      <c r="B58" s="37" t="s">
        <v>32</v>
      </c>
      <c r="C58" s="18">
        <f>SUMIF('[1]rob perf'!B$49:B$795,'[1]doch spr'!C$6:C$187,'[1]rob perf'!Q$49:Q$795)</f>
        <v>600000</v>
      </c>
      <c r="D58" s="18">
        <f>SUMIF('[1]rob perf'!B$49:B$795,'[1]doch spr'!C$6:C$187,'[1]rob perf'!R$49:R$795)</f>
        <v>520141.93</v>
      </c>
      <c r="E58" s="23">
        <v>670000</v>
      </c>
      <c r="F58" s="18">
        <v>500000</v>
      </c>
      <c r="G58" s="20">
        <f t="shared" si="0"/>
        <v>0.8669032166666667</v>
      </c>
    </row>
    <row r="59" spans="1:7" ht="24.75" customHeight="1">
      <c r="A59" s="16" t="s">
        <v>35</v>
      </c>
      <c r="B59" s="17" t="s">
        <v>36</v>
      </c>
      <c r="C59" s="18">
        <f>SUM(C60,C63)</f>
        <v>147196541</v>
      </c>
      <c r="D59" s="18">
        <f>SUM(D60,D63)</f>
        <v>85864630.819999993</v>
      </c>
      <c r="E59" s="18">
        <f>SUM(E60,E63)</f>
        <v>158600000</v>
      </c>
      <c r="F59" s="18">
        <f>SUM(F60,F63)</f>
        <v>145700000</v>
      </c>
      <c r="G59" s="20">
        <f t="shared" si="0"/>
        <v>0.58333321039113273</v>
      </c>
    </row>
    <row r="60" spans="1:7" ht="15" customHeight="1">
      <c r="A60" s="16"/>
      <c r="B60" s="37" t="s">
        <v>37</v>
      </c>
      <c r="C60" s="18">
        <f>SUM(C61:C62)</f>
        <v>15012704</v>
      </c>
      <c r="D60" s="18">
        <f>SUM(D61:D62)</f>
        <v>8757390.8200000003</v>
      </c>
      <c r="E60" s="18">
        <f>SUM(E61:E62)</f>
        <v>13900000</v>
      </c>
      <c r="F60" s="18">
        <f>SUM(F61:F62)</f>
        <v>8100000</v>
      </c>
      <c r="G60" s="20">
        <f t="shared" si="0"/>
        <v>0.58333201134186086</v>
      </c>
    </row>
    <row r="61" spans="1:7">
      <c r="A61" s="16"/>
      <c r="B61" s="37" t="s">
        <v>38</v>
      </c>
      <c r="C61" s="18">
        <f>SUMIF('[1]rob perf'!B$49:B$795,'[1]doch spr'!C$6:C$187,'[1]rob perf'!Q$49:Q$795)</f>
        <v>12409352</v>
      </c>
      <c r="D61" s="18">
        <f>SUMIF('[1]rob perf'!B$49:B$795,'[1]doch spr'!C$6:C$187,'[1]rob perf'!R$49:R$795)</f>
        <v>7238771.4400000004</v>
      </c>
      <c r="E61" s="23">
        <v>11500000</v>
      </c>
      <c r="F61" s="27">
        <v>6700000</v>
      </c>
      <c r="G61" s="20">
        <f t="shared" si="0"/>
        <v>0.58333194513299325</v>
      </c>
    </row>
    <row r="62" spans="1:7">
      <c r="A62" s="16"/>
      <c r="B62" s="37" t="s">
        <v>39</v>
      </c>
      <c r="C62" s="18">
        <f>SUMIF('[1]rob perf'!B$49:B$795,'[1]doch spr'!C$6:C$187,'[1]rob perf'!Q$49:Q$795)</f>
        <v>2603352</v>
      </c>
      <c r="D62" s="18">
        <f>SUMIF('[1]rob perf'!B$49:B$795,'[1]doch spr'!C$6:C$187,'[1]rob perf'!R$49:R$795)</f>
        <v>1518619.38</v>
      </c>
      <c r="E62" s="23">
        <v>2400000</v>
      </c>
      <c r="F62" s="27">
        <v>1400000</v>
      </c>
      <c r="G62" s="20">
        <f t="shared" si="0"/>
        <v>0.58333232693850079</v>
      </c>
    </row>
    <row r="63" spans="1:7" ht="15" customHeight="1">
      <c r="A63" s="16"/>
      <c r="B63" s="37" t="s">
        <v>32</v>
      </c>
      <c r="C63" s="18">
        <f>SUM(C64:C65)</f>
        <v>132183837</v>
      </c>
      <c r="D63" s="18">
        <f>SUM(D64:D65)</f>
        <v>77107240</v>
      </c>
      <c r="E63" s="18">
        <f>SUM(E64:E65)</f>
        <v>144700000</v>
      </c>
      <c r="F63" s="18">
        <f>SUM(F64:F65)</f>
        <v>137600000</v>
      </c>
      <c r="G63" s="20">
        <f t="shared" si="0"/>
        <v>0.58333334657247093</v>
      </c>
    </row>
    <row r="64" spans="1:7">
      <c r="A64" s="16"/>
      <c r="B64" s="37" t="s">
        <v>38</v>
      </c>
      <c r="C64" s="18">
        <f>SUMIF('[1]rob perf'!B$49:B$795,'[1]doch spr'!C$6:C$187,'[1]rob perf'!Q$49:Q$795)</f>
        <v>104299821</v>
      </c>
      <c r="D64" s="18">
        <f>SUMIF('[1]rob perf'!B$49:B$795,'[1]doch spr'!C$6:C$187,'[1]rob perf'!R$49:R$795)</f>
        <v>60841564</v>
      </c>
      <c r="E64" s="23">
        <v>114800000</v>
      </c>
      <c r="F64" s="27">
        <v>108300000</v>
      </c>
      <c r="G64" s="20">
        <f t="shared" si="0"/>
        <v>0.58333335011188558</v>
      </c>
    </row>
    <row r="65" spans="1:7">
      <c r="A65" s="16"/>
      <c r="B65" s="37" t="s">
        <v>39</v>
      </c>
      <c r="C65" s="18">
        <f>SUMIF('[1]rob perf'!B$49:B$795,'[1]doch spr'!C$6:C$187,'[1]rob perf'!Q$49:Q$795)</f>
        <v>27884016</v>
      </c>
      <c r="D65" s="18">
        <f>SUMIF('[1]rob perf'!B$49:B$795,'[1]doch spr'!C$6:C$187,'[1]rob perf'!R$49:R$795)</f>
        <v>16265676</v>
      </c>
      <c r="E65" s="23">
        <v>29900000</v>
      </c>
      <c r="F65" s="27">
        <v>29300000</v>
      </c>
      <c r="G65" s="20">
        <f t="shared" si="0"/>
        <v>0.58333333333333337</v>
      </c>
    </row>
    <row r="66" spans="1:7">
      <c r="A66" s="16" t="s">
        <v>40</v>
      </c>
      <c r="B66" s="17" t="s">
        <v>41</v>
      </c>
      <c r="C66" s="18">
        <f>SUM(C67:C68)</f>
        <v>368500</v>
      </c>
      <c r="D66" s="18">
        <f>SUM(D67:D68)</f>
        <v>316054.23</v>
      </c>
      <c r="E66" s="18">
        <f>SUM(E67:E68)</f>
        <v>380000</v>
      </c>
      <c r="F66" s="18">
        <v>320000</v>
      </c>
      <c r="G66" s="20">
        <f t="shared" si="0"/>
        <v>0.85767769335142463</v>
      </c>
    </row>
    <row r="67" spans="1:7">
      <c r="A67" s="16"/>
      <c r="B67" s="37" t="s">
        <v>31</v>
      </c>
      <c r="C67" s="18">
        <f>SUMIF('[1]rob perf'!B$49:B$795,'[1]doch spr'!C$6:C$187,'[1]rob perf'!Q$49:Q$795)</f>
        <v>18500</v>
      </c>
      <c r="D67" s="18">
        <f>SUMIF('[1]rob perf'!B$49:B$795,'[1]doch spr'!C$6:C$187,'[1]rob perf'!R$49:R$795)</f>
        <v>22657.24</v>
      </c>
      <c r="E67" s="23">
        <v>20000</v>
      </c>
      <c r="F67" s="18">
        <v>14000</v>
      </c>
      <c r="G67" s="20">
        <f t="shared" si="0"/>
        <v>1.2247156756756759</v>
      </c>
    </row>
    <row r="68" spans="1:7">
      <c r="A68" s="16"/>
      <c r="B68" s="37" t="s">
        <v>32</v>
      </c>
      <c r="C68" s="18">
        <f>SUMIF('[1]rob perf'!B$49:B$795,'[1]doch spr'!C$6:C$187,'[1]rob perf'!Q$49:Q$795)</f>
        <v>350000</v>
      </c>
      <c r="D68" s="18">
        <f>SUMIF('[1]rob perf'!B$49:B$795,'[1]doch spr'!C$6:C$187,'[1]rob perf'!R$49:R$795)</f>
        <v>293396.99</v>
      </c>
      <c r="E68" s="23">
        <v>360000</v>
      </c>
      <c r="F68" s="18">
        <v>300000</v>
      </c>
      <c r="G68" s="20">
        <f t="shared" si="0"/>
        <v>0.83827711428571428</v>
      </c>
    </row>
    <row r="69" spans="1:7">
      <c r="A69" s="16" t="s">
        <v>42</v>
      </c>
      <c r="B69" s="17" t="s">
        <v>43</v>
      </c>
      <c r="C69" s="18">
        <f>SUM(C70:C71)</f>
        <v>7500</v>
      </c>
      <c r="D69" s="18">
        <f>SUM(D70:D71)</f>
        <v>5739.7</v>
      </c>
      <c r="E69" s="18">
        <f>SUM(E70:E71)</f>
        <v>8000</v>
      </c>
      <c r="F69" s="18">
        <f>SUM(F70:F71)</f>
        <v>8200</v>
      </c>
      <c r="G69" s="20">
        <f t="shared" si="0"/>
        <v>0.76529333333333327</v>
      </c>
    </row>
    <row r="70" spans="1:7">
      <c r="A70" s="16"/>
      <c r="B70" s="37" t="s">
        <v>31</v>
      </c>
      <c r="C70" s="18">
        <f>SUMIF('[1]rob perf'!B$49:B$795,'[1]doch spr'!C$6:C$187,'[1]rob perf'!Q$49:Q$795)</f>
        <v>5000</v>
      </c>
      <c r="D70" s="18">
        <f>SUMIF('[1]rob perf'!B$49:B$795,'[1]doch spr'!C$6:C$187,'[1]rob perf'!R$49:R$795)</f>
        <v>3238</v>
      </c>
      <c r="E70" s="23">
        <v>5000</v>
      </c>
      <c r="F70" s="18">
        <v>6500</v>
      </c>
      <c r="G70" s="20">
        <f t="shared" si="0"/>
        <v>0.64759999999999995</v>
      </c>
    </row>
    <row r="71" spans="1:7">
      <c r="A71" s="16"/>
      <c r="B71" s="37" t="s">
        <v>32</v>
      </c>
      <c r="C71" s="18">
        <f>SUMIF('[1]rob perf'!B$49:B$795,'[1]doch spr'!C$6:C$187,'[1]rob perf'!Q$49:Q$795)</f>
        <v>2500</v>
      </c>
      <c r="D71" s="18">
        <f>SUMIF('[1]rob perf'!B$49:B$795,'[1]doch spr'!C$6:C$187,'[1]rob perf'!R$49:R$795)</f>
        <v>2501.6999999999998</v>
      </c>
      <c r="E71" s="23">
        <v>3000</v>
      </c>
      <c r="F71" s="18">
        <v>1700</v>
      </c>
      <c r="G71" s="20">
        <f t="shared" si="0"/>
        <v>1.00068</v>
      </c>
    </row>
    <row r="72" spans="1:7" ht="14.25" customHeight="1">
      <c r="A72" s="16" t="s">
        <v>44</v>
      </c>
      <c r="B72" s="17" t="s">
        <v>45</v>
      </c>
      <c r="C72" s="18">
        <f>SUM(C73:C74)</f>
        <v>6000000</v>
      </c>
      <c r="D72" s="18">
        <f>SUM(D73:D74)</f>
        <v>4702228.4799999995</v>
      </c>
      <c r="E72" s="18">
        <f>SUM(E73:E74)</f>
        <v>6900000</v>
      </c>
      <c r="F72" s="18">
        <f>SUM(F73:F74)</f>
        <v>4300000</v>
      </c>
      <c r="G72" s="20">
        <f t="shared" si="0"/>
        <v>0.78370474666666656</v>
      </c>
    </row>
    <row r="73" spans="1:7">
      <c r="A73" s="16"/>
      <c r="B73" s="37" t="s">
        <v>31</v>
      </c>
      <c r="C73" s="18">
        <f>SUMIF('[1]rob perf'!B$49:B$795,'[1]doch spr'!C$6:C$187,'[1]rob perf'!Q$49:Q$795)</f>
        <v>1400000</v>
      </c>
      <c r="D73" s="18">
        <f>SUMIF('[1]rob perf'!B$49:B$795,'[1]doch spr'!C$6:C$187,'[1]rob perf'!R$49:R$795)</f>
        <v>291459.34999999998</v>
      </c>
      <c r="E73" s="23">
        <v>1400000</v>
      </c>
      <c r="F73" s="18">
        <v>300000</v>
      </c>
      <c r="G73" s="20">
        <f t="shared" si="0"/>
        <v>0.20818524999999999</v>
      </c>
    </row>
    <row r="74" spans="1:7">
      <c r="A74" s="16"/>
      <c r="B74" s="37" t="s">
        <v>32</v>
      </c>
      <c r="C74" s="18">
        <f>SUMIF('[1]rob perf'!B$49:B$795,'[1]doch spr'!C$6:C$187,'[1]rob perf'!Q$49:Q$795)</f>
        <v>4600000</v>
      </c>
      <c r="D74" s="18">
        <f>SUMIF('[1]rob perf'!B$49:B$795,'[1]doch spr'!C$6:C$187,'[1]rob perf'!R$49:R$795)</f>
        <v>4410769.13</v>
      </c>
      <c r="E74" s="23">
        <v>5500000</v>
      </c>
      <c r="F74" s="18">
        <v>4000000</v>
      </c>
      <c r="G74" s="20">
        <f t="shared" si="0"/>
        <v>0.95886285434782603</v>
      </c>
    </row>
    <row r="75" spans="1:7">
      <c r="A75" s="16" t="s">
        <v>46</v>
      </c>
      <c r="B75" s="17" t="s">
        <v>47</v>
      </c>
      <c r="C75" s="18">
        <f>SUMIF('[1]rob perf'!B$49:B$795,'[1]doch spr'!C$6:C$187,'[1]rob perf'!Q$49:Q$795)</f>
        <v>500000</v>
      </c>
      <c r="D75" s="18">
        <f>SUMIF('[1]rob perf'!B$49:B$795,'[1]doch spr'!C$6:C$187,'[1]rob perf'!R$49:R$795)</f>
        <v>410701.31</v>
      </c>
      <c r="E75" s="23">
        <v>550000</v>
      </c>
      <c r="F75" s="18">
        <v>160000</v>
      </c>
      <c r="G75" s="20">
        <f t="shared" si="0"/>
        <v>0.82140261999999997</v>
      </c>
    </row>
    <row r="76" spans="1:7">
      <c r="A76" s="16" t="s">
        <v>48</v>
      </c>
      <c r="B76" s="17" t="s">
        <v>49</v>
      </c>
      <c r="C76" s="18">
        <f>SUMIF('[1]rob perf'!B$49:B$795,'[1]doch spr'!C$6:C$187,'[1]rob perf'!Q$49:Q$795)</f>
        <v>533565.67000000004</v>
      </c>
      <c r="D76" s="18">
        <f>SUMIF('[1]rob perf'!B$49:B$795,'[1]doch spr'!C$6:C$187,'[1]rob perf'!R$49:R$795)</f>
        <v>1063600.02</v>
      </c>
      <c r="E76" s="23">
        <v>600000</v>
      </c>
      <c r="F76" s="18">
        <v>600000</v>
      </c>
      <c r="G76" s="20">
        <f t="shared" si="0"/>
        <v>1.99338165815653</v>
      </c>
    </row>
    <row r="77" spans="1:7" s="35" customFormat="1" ht="13.5" customHeight="1">
      <c r="A77" s="32">
        <v>2</v>
      </c>
      <c r="B77" s="33" t="s">
        <v>50</v>
      </c>
      <c r="C77" s="34">
        <f>SUM(C78,C79,C83,C84,C86,C88,C85,C87)</f>
        <v>18906804</v>
      </c>
      <c r="D77" s="34">
        <f>SUM(D78,D79,D83,D84,D86,D88,D85,D87)</f>
        <v>6161295.8599999994</v>
      </c>
      <c r="E77" s="34">
        <f>SUM(E78,E79,E83:E88)</f>
        <v>17158566.850000001</v>
      </c>
      <c r="F77" s="34">
        <f>SUM(F78,F79,F83:F88)</f>
        <v>7397233.25</v>
      </c>
      <c r="G77" s="36">
        <f t="shared" ref="G77:G157" si="1">IF(C77=0,0,D77/C77)</f>
        <v>0.32587717416439071</v>
      </c>
    </row>
    <row r="78" spans="1:7">
      <c r="A78" s="16" t="s">
        <v>29</v>
      </c>
      <c r="B78" s="17" t="s">
        <v>51</v>
      </c>
      <c r="C78" s="18">
        <f>SUMIF('[1]rob perf'!B$49:B$795,'[1]doch spr'!C$6:C$187,'[1]rob perf'!Q$49:Q$795)</f>
        <v>3097904</v>
      </c>
      <c r="D78" s="18">
        <f>SUMIF('[1]rob perf'!B$49:B$795,'[1]doch spr'!C$6:C$187,'[1]rob perf'!R$49:R$795)</f>
        <v>1707309.9199999997</v>
      </c>
      <c r="E78" s="23">
        <v>3850000</v>
      </c>
      <c r="F78" s="18">
        <v>2866759</v>
      </c>
      <c r="G78" s="20">
        <f t="shared" si="1"/>
        <v>0.5511177622030895</v>
      </c>
    </row>
    <row r="79" spans="1:7" ht="15.75" customHeight="1">
      <c r="A79" s="16" t="s">
        <v>33</v>
      </c>
      <c r="B79" s="17" t="s">
        <v>52</v>
      </c>
      <c r="C79" s="18">
        <f>SUM(C80:C82)</f>
        <v>58900</v>
      </c>
      <c r="D79" s="18">
        <f>SUM(D80:D82)</f>
        <v>189203.71</v>
      </c>
      <c r="E79" s="18">
        <f>SUM(E80:E82)</f>
        <v>80000</v>
      </c>
      <c r="F79" s="18">
        <f>SUM(F80:F82)</f>
        <v>90474.25</v>
      </c>
      <c r="G79" s="20">
        <f t="shared" si="1"/>
        <v>3.2122870967741934</v>
      </c>
    </row>
    <row r="80" spans="1:7" hidden="1">
      <c r="A80" s="21"/>
      <c r="B80" s="22"/>
      <c r="C80" s="18">
        <f>SUMIF('[1]rob perf'!B$49:B$795,'[1]doch spr'!C$6:C$187,'[1]rob perf'!Q$49:Q$795)</f>
        <v>8900</v>
      </c>
      <c r="D80" s="18">
        <f>SUMIF('[1]rob perf'!B$49:B$795,'[1]doch spr'!C$6:C$187,'[1]rob perf'!R$49:R$795)</f>
        <v>144091.71</v>
      </c>
      <c r="E80" s="23">
        <v>40000</v>
      </c>
      <c r="F80" s="18">
        <v>48474.250000000007</v>
      </c>
      <c r="G80" s="24">
        <f t="shared" si="1"/>
        <v>16.190079775280896</v>
      </c>
    </row>
    <row r="81" spans="1:7" hidden="1">
      <c r="A81" s="21"/>
      <c r="B81" s="22"/>
      <c r="C81" s="18">
        <f>SUMIF('[1]rob perf'!B$49:B$795,'[1]doch spr'!C$6:C$187,'[1]rob perf'!Q$49:Q$795)</f>
        <v>0</v>
      </c>
      <c r="D81" s="18">
        <f>SUMIF('[1]rob perf'!B$49:B$795,'[1]doch spr'!C$6:C$187,'[1]rob perf'!R$49:R$795)</f>
        <v>0</v>
      </c>
      <c r="E81" s="23"/>
      <c r="F81" s="18"/>
      <c r="G81" s="24">
        <f t="shared" si="1"/>
        <v>0</v>
      </c>
    </row>
    <row r="82" spans="1:7" hidden="1">
      <c r="A82" s="16"/>
      <c r="B82" s="17"/>
      <c r="C82" s="18">
        <f>SUMIF('[1]rob perf'!B$49:B$795,'[1]doch spr'!C$6:C$187,'[1]rob perf'!Q$49:Q$795)</f>
        <v>50000</v>
      </c>
      <c r="D82" s="18">
        <f>SUMIF('[1]rob perf'!B$49:B$795,'[1]doch spr'!C$6:C$187,'[1]rob perf'!R$49:R$795)</f>
        <v>45112</v>
      </c>
      <c r="E82" s="23">
        <v>40000</v>
      </c>
      <c r="F82" s="18">
        <v>42000</v>
      </c>
      <c r="G82" s="20">
        <f t="shared" si="1"/>
        <v>0.90224000000000004</v>
      </c>
    </row>
    <row r="83" spans="1:7" ht="26.25" customHeight="1">
      <c r="A83" s="25" t="s">
        <v>35</v>
      </c>
      <c r="B83" s="26" t="s">
        <v>53</v>
      </c>
      <c r="C83" s="18">
        <f>SUMIF('[1]rob perf'!B$49:B$795,'[1]doch spr'!C$6:C$187,'[1]rob perf'!Q$49:Q$795)</f>
        <v>12400000</v>
      </c>
      <c r="D83" s="18">
        <f>SUMIF('[1]rob perf'!B$49:B$795,'[1]doch spr'!C$6:C$187,'[1]rob perf'!R$49:R$795)</f>
        <v>961348.36</v>
      </c>
      <c r="E83" s="38">
        <v>8300000</v>
      </c>
      <c r="F83" s="38">
        <v>1300000</v>
      </c>
      <c r="G83" s="29">
        <f t="shared" si="1"/>
        <v>7.7528093548387092E-2</v>
      </c>
    </row>
    <row r="84" spans="1:7" ht="13.5" customHeight="1">
      <c r="A84" s="16" t="s">
        <v>40</v>
      </c>
      <c r="B84" s="17" t="s">
        <v>54</v>
      </c>
      <c r="C84" s="18">
        <f>SUMIF('[1]rob perf'!B$49:B$795,'[1]doch spr'!C$6:C$187,'[1]rob perf'!Q$49:Q$795)</f>
        <v>250000</v>
      </c>
      <c r="D84" s="18">
        <f>SUMIF('[1]rob perf'!B$49:B$795,'[1]doch spr'!C$6:C$187,'[1]rob perf'!R$49:R$795)</f>
        <v>278891.90000000002</v>
      </c>
      <c r="E84" s="23">
        <v>270000</v>
      </c>
      <c r="F84" s="18">
        <v>100000</v>
      </c>
      <c r="G84" s="20">
        <f t="shared" si="1"/>
        <v>1.1155676000000001</v>
      </c>
    </row>
    <row r="85" spans="1:7" ht="14.25" customHeight="1">
      <c r="A85" s="16" t="s">
        <v>42</v>
      </c>
      <c r="B85" s="17" t="s">
        <v>55</v>
      </c>
      <c r="C85" s="18">
        <f>SUMIF('[1]rob perf'!B$49:B$795,'[1]doch spr'!C$6:C$187,'[1]rob perf'!Q$49:Q$795)</f>
        <v>3000000</v>
      </c>
      <c r="D85" s="18">
        <f>SUMIF('[1]rob perf'!B$49:B$795,'[1]doch spr'!C$6:C$187,'[1]rob perf'!R$49:R$795)</f>
        <v>2842892.03</v>
      </c>
      <c r="E85" s="23">
        <v>3100000</v>
      </c>
      <c r="F85" s="18">
        <v>2740000</v>
      </c>
      <c r="G85" s="20">
        <f t="shared" si="1"/>
        <v>0.94763067666666656</v>
      </c>
    </row>
    <row r="86" spans="1:7" ht="24.75" customHeight="1">
      <c r="A86" s="25" t="s">
        <v>44</v>
      </c>
      <c r="B86" s="26" t="s">
        <v>56</v>
      </c>
      <c r="C86" s="18">
        <f>SUMIF('[1]rob perf'!B$49:B$795,'[1]doch spr'!C$6:C$187,'[1]rob perf'!Q$49:Q$795)</f>
        <v>100000</v>
      </c>
      <c r="D86" s="18">
        <f>SUMIF('[1]rob perf'!B$49:B$795,'[1]doch spr'!C$6:C$187,'[1]rob perf'!R$49:R$795)</f>
        <v>181649.94</v>
      </c>
      <c r="E86" s="23">
        <v>400000</v>
      </c>
      <c r="F86" s="27">
        <v>300000</v>
      </c>
      <c r="G86" s="29">
        <f t="shared" si="1"/>
        <v>1.8164994000000001</v>
      </c>
    </row>
    <row r="87" spans="1:7" ht="24.75" hidden="1" customHeight="1">
      <c r="A87" s="25" t="s">
        <v>46</v>
      </c>
      <c r="B87" s="26" t="s">
        <v>57</v>
      </c>
      <c r="C87" s="18">
        <f>SUMIF('[1]rob perf'!B$49:B$795,'[1]doch spr'!C$6:C$187,'[1]rob perf'!Q$49:Q$795)</f>
        <v>0</v>
      </c>
      <c r="D87" s="18">
        <f>SUMIF('[1]rob perf'!B$49:B$795,'[1]doch spr'!C$6:C$187,'[1]rob perf'!R$49:R$795)</f>
        <v>0</v>
      </c>
      <c r="E87" s="23">
        <v>1158566.8500000001</v>
      </c>
      <c r="F87" s="27"/>
      <c r="G87" s="29"/>
    </row>
    <row r="88" spans="1:7" hidden="1">
      <c r="A88" s="16" t="s">
        <v>48</v>
      </c>
      <c r="B88" s="17" t="s">
        <v>58</v>
      </c>
      <c r="C88" s="18">
        <f>SUMIF('[1]rob perf'!B$49:B$795,'[1]doch spr'!C$6:C$187,'[1]rob perf'!Q$49:Q$795)</f>
        <v>0</v>
      </c>
      <c r="D88" s="18">
        <f>SUMIF('[1]rob perf'!B$49:B$795,'[1]doch spr'!C$6:C$187,'[1]rob perf'!R$49:R$795)</f>
        <v>0</v>
      </c>
      <c r="E88" s="18">
        <v>0</v>
      </c>
      <c r="F88" s="18">
        <v>0</v>
      </c>
      <c r="G88" s="20">
        <f t="shared" si="1"/>
        <v>0</v>
      </c>
    </row>
    <row r="89" spans="1:7" s="35" customFormat="1" ht="12.75">
      <c r="A89" s="32">
        <v>3</v>
      </c>
      <c r="B89" s="33" t="s">
        <v>59</v>
      </c>
      <c r="C89" s="34">
        <f>SUM(C90:C91,C94:C102)</f>
        <v>53939651.780000001</v>
      </c>
      <c r="D89" s="34">
        <f>SUM(D90:D91,D94:D102)</f>
        <v>32067476.939999998</v>
      </c>
      <c r="E89" s="34">
        <f>SUM(E90:E102)</f>
        <v>49648405.390000001</v>
      </c>
      <c r="F89" s="34">
        <f>SUM(F90:F102)</f>
        <v>32842271</v>
      </c>
      <c r="G89" s="36">
        <f t="shared" si="1"/>
        <v>0.59450656208889596</v>
      </c>
    </row>
    <row r="90" spans="1:7">
      <c r="A90" s="16" t="s">
        <v>29</v>
      </c>
      <c r="B90" s="17" t="s">
        <v>60</v>
      </c>
      <c r="C90" s="18">
        <f>SUMIF('[1]rob perf'!B$49:B$795,'[1]doch spr'!C$6:C$187,'[1]rob perf'!Q$49:Q$795)</f>
        <v>440000</v>
      </c>
      <c r="D90" s="18">
        <f>SUMIF('[1]rob perf'!B$49:B$795,'[1]doch spr'!C$6:C$187,'[1]rob perf'!R$49:R$795)</f>
        <v>216165</v>
      </c>
      <c r="E90" s="23">
        <v>913</v>
      </c>
      <c r="F90" s="18">
        <v>500000</v>
      </c>
      <c r="G90" s="20">
        <f t="shared" si="1"/>
        <v>0.49128409090909092</v>
      </c>
    </row>
    <row r="91" spans="1:7" ht="13.5" customHeight="1">
      <c r="A91" s="16" t="s">
        <v>33</v>
      </c>
      <c r="B91" s="17" t="s">
        <v>61</v>
      </c>
      <c r="C91" s="18">
        <f>SUM(C92:C93)</f>
        <v>2900000</v>
      </c>
      <c r="D91" s="18">
        <f>SUM(D92:D93)</f>
        <v>3085798.24</v>
      </c>
      <c r="E91" s="23">
        <v>2384500</v>
      </c>
      <c r="F91" s="18">
        <v>2300000</v>
      </c>
      <c r="G91" s="20">
        <f t="shared" si="1"/>
        <v>1.0640683586206898</v>
      </c>
    </row>
    <row r="92" spans="1:7" ht="13.5" hidden="1" customHeight="1">
      <c r="A92" s="16"/>
      <c r="B92" s="17"/>
      <c r="C92" s="18">
        <f>SUMIF('[1]rob perf'!B$49:B$795,'[1]doch spr'!C$6:C$187,'[1]rob perf'!Q$49:Q$795)</f>
        <v>2600000</v>
      </c>
      <c r="D92" s="18">
        <f>SUMIF('[1]rob perf'!B$49:B$795,'[1]doch spr'!C$6:C$187,'[1]rob perf'!R$49:R$795)</f>
        <v>2362909.56</v>
      </c>
      <c r="E92" s="23"/>
      <c r="F92" s="18"/>
      <c r="G92" s="20"/>
    </row>
    <row r="93" spans="1:7" ht="13.5" hidden="1" customHeight="1">
      <c r="A93" s="16"/>
      <c r="B93" s="17"/>
      <c r="C93" s="18">
        <f>SUMIF('[1]rob perf'!B$49:B$795,'[1]doch spr'!C$6:C$187,'[1]rob perf'!Q$49:Q$795)</f>
        <v>300000</v>
      </c>
      <c r="D93" s="18">
        <f>SUMIF('[1]rob perf'!B$49:B$795,'[1]doch spr'!C$6:C$187,'[1]rob perf'!R$49:R$795)</f>
        <v>722888.68</v>
      </c>
      <c r="E93" s="23"/>
      <c r="F93" s="18"/>
      <c r="G93" s="20"/>
    </row>
    <row r="94" spans="1:7">
      <c r="A94" s="16" t="s">
        <v>35</v>
      </c>
      <c r="B94" s="17" t="s">
        <v>62</v>
      </c>
      <c r="C94" s="18">
        <f>SUMIF('[1]rob perf'!B$49:B$795,'[1]doch spr'!C$6:C$187,'[1]rob perf'!Q$49:Q$795)</f>
        <v>1506000</v>
      </c>
      <c r="D94" s="18">
        <f>SUMIF('[1]rob perf'!B$49:B$795,'[1]doch spr'!C$6:C$187,'[1]rob perf'!R$49:R$795)</f>
        <v>923689.69</v>
      </c>
      <c r="E94" s="23">
        <v>1506000</v>
      </c>
      <c r="F94" s="18">
        <v>1500000</v>
      </c>
      <c r="G94" s="20">
        <f t="shared" si="1"/>
        <v>0.6133397675962815</v>
      </c>
    </row>
    <row r="95" spans="1:7">
      <c r="A95" s="16" t="s">
        <v>40</v>
      </c>
      <c r="B95" s="17" t="s">
        <v>63</v>
      </c>
      <c r="C95" s="18">
        <f>SUMIF('[1]rob perf'!B$49:B$795,'[1]doch spr'!C$6:C$187,'[1]rob perf'!Q$49:Q$795)</f>
        <v>400000</v>
      </c>
      <c r="D95" s="18">
        <f>SUMIF('[1]rob perf'!B$49:B$795,'[1]doch spr'!C$6:C$187,'[1]rob perf'!R$49:R$795)</f>
        <v>301447.38</v>
      </c>
      <c r="E95" s="23">
        <v>474697.39</v>
      </c>
      <c r="F95" s="18">
        <v>500000</v>
      </c>
      <c r="G95" s="20">
        <f t="shared" si="1"/>
        <v>0.75361845000000005</v>
      </c>
    </row>
    <row r="96" spans="1:7">
      <c r="A96" s="16" t="s">
        <v>42</v>
      </c>
      <c r="B96" s="17" t="s">
        <v>64</v>
      </c>
      <c r="C96" s="18">
        <f>SUMIF('[1]rob perf'!B$49:B$795,'[1]doch spr'!C$6:C$187,'[1]rob perf'!Q$49:Q$795)</f>
        <v>1600000</v>
      </c>
      <c r="D96" s="18">
        <f>SUMIF('[1]rob perf'!B$49:B$795,'[1]doch spr'!C$6:C$187,'[1]rob perf'!R$49:R$795)</f>
        <v>933837.6</v>
      </c>
      <c r="E96" s="23">
        <v>2000000</v>
      </c>
      <c r="F96" s="18">
        <v>1900000</v>
      </c>
      <c r="G96" s="20">
        <f t="shared" si="1"/>
        <v>0.58364850000000001</v>
      </c>
    </row>
    <row r="97" spans="1:7">
      <c r="A97" s="16" t="s">
        <v>44</v>
      </c>
      <c r="B97" s="17" t="s">
        <v>65</v>
      </c>
      <c r="C97" s="18">
        <f>SUMIF('[1]rob perf'!B$49:B$795,'[1]doch spr'!C$6:C$187,'[1]rob perf'!Q$49:Q$795)</f>
        <v>250000</v>
      </c>
      <c r="D97" s="18">
        <f>SUMIF('[1]rob perf'!B$49:B$795,'[1]doch spr'!C$6:C$187,'[1]rob perf'!R$49:R$795)</f>
        <v>132310</v>
      </c>
      <c r="E97" s="23">
        <v>250000</v>
      </c>
      <c r="F97" s="18">
        <v>270000</v>
      </c>
      <c r="G97" s="20">
        <f t="shared" si="1"/>
        <v>0.52924000000000004</v>
      </c>
    </row>
    <row r="98" spans="1:7">
      <c r="A98" s="16" t="s">
        <v>46</v>
      </c>
      <c r="B98" s="17" t="s">
        <v>66</v>
      </c>
      <c r="C98" s="18">
        <f>SUMIF('[1]rob perf'!B$49:B$795,'[1]doch spr'!C$6:C$187,'[1]rob perf'!Q$49:Q$795)</f>
        <v>845160</v>
      </c>
      <c r="D98" s="18">
        <f>SUMIF('[1]rob perf'!B$49:B$795,'[1]doch spr'!C$6:C$187,'[1]rob perf'!R$49:R$795)</f>
        <v>388753.55</v>
      </c>
      <c r="E98" s="23">
        <v>600000</v>
      </c>
      <c r="F98" s="18">
        <v>750000</v>
      </c>
      <c r="G98" s="20">
        <f t="shared" si="1"/>
        <v>0.45997627668133845</v>
      </c>
    </row>
    <row r="99" spans="1:7">
      <c r="A99" s="16" t="s">
        <v>48</v>
      </c>
      <c r="B99" s="17" t="s">
        <v>67</v>
      </c>
      <c r="C99" s="18">
        <f>SUMIF('[1]rob perf'!B$49:B$795,'[1]doch spr'!C$6:C$187,'[1]rob perf'!Q$49:Q$795)</f>
        <v>3427462</v>
      </c>
      <c r="D99" s="18">
        <f>SUMIF('[1]rob perf'!B$49:B$795,'[1]doch spr'!C$6:C$187,'[1]rob perf'!R$49:R$795)</f>
        <v>1783991.73</v>
      </c>
      <c r="E99" s="23">
        <v>2700000</v>
      </c>
      <c r="F99" s="18">
        <v>2600000</v>
      </c>
      <c r="G99" s="20">
        <f t="shared" si="1"/>
        <v>0.52049934616342941</v>
      </c>
    </row>
    <row r="100" spans="1:7">
      <c r="A100" s="16" t="s">
        <v>68</v>
      </c>
      <c r="B100" s="17" t="s">
        <v>69</v>
      </c>
      <c r="C100" s="18">
        <f>SUMIF('[1]rob perf'!B$49:B$795,'[1]doch spr'!C$6:C$187,'[1]rob perf'!Q$49:Q$795)</f>
        <v>26435200</v>
      </c>
      <c r="D100" s="18">
        <f>SUMIF('[1]rob perf'!B$49:B$795,'[1]doch spr'!C$6:C$187,'[1]rob perf'!R$49:R$795)</f>
        <v>13186180.57</v>
      </c>
      <c r="E100" s="18">
        <v>23500000</v>
      </c>
      <c r="F100" s="18">
        <v>15000000</v>
      </c>
      <c r="G100" s="20">
        <f t="shared" si="1"/>
        <v>0.49881145480268735</v>
      </c>
    </row>
    <row r="101" spans="1:7">
      <c r="A101" s="16" t="s">
        <v>70</v>
      </c>
      <c r="B101" s="17" t="s">
        <v>71</v>
      </c>
      <c r="C101" s="18">
        <f>SUMIF('[1]rob perf'!B$49:B$795,'[1]doch spr'!C$6:C$187,'[1]rob perf'!Q$49:Q$795)</f>
        <v>150000</v>
      </c>
      <c r="D101" s="18">
        <f>SUMIF('[1]rob perf'!B$49:B$795,'[1]doch spr'!C$6:C$187,'[1]rob perf'!R$49:R$795)</f>
        <v>121137.92</v>
      </c>
      <c r="E101" s="23">
        <v>120000</v>
      </c>
      <c r="F101" s="18"/>
      <c r="G101" s="20">
        <f t="shared" si="1"/>
        <v>0.80758613333333329</v>
      </c>
    </row>
    <row r="102" spans="1:7">
      <c r="A102" s="16" t="s">
        <v>72</v>
      </c>
      <c r="B102" s="17" t="s">
        <v>73</v>
      </c>
      <c r="C102" s="18">
        <f>SUM(C103:C113)</f>
        <v>15985829.779999999</v>
      </c>
      <c r="D102" s="18">
        <f>SUM(D103:D113)</f>
        <v>10994165.26</v>
      </c>
      <c r="E102" s="18">
        <f>SUM(E103:E113)</f>
        <v>16112295</v>
      </c>
      <c r="F102" s="18">
        <f>SUM(F103:F113)</f>
        <v>7522271</v>
      </c>
      <c r="G102" s="20">
        <f t="shared" si="1"/>
        <v>0.68774442186009566</v>
      </c>
    </row>
    <row r="103" spans="1:7" hidden="1">
      <c r="A103" s="16"/>
      <c r="B103" s="17"/>
      <c r="C103" s="18">
        <f>SUMIF('[1]rob perf'!B$49:B$795,'[1]doch spr'!C$6:C$187,'[1]rob perf'!Q$49:Q$795)</f>
        <v>0</v>
      </c>
      <c r="D103" s="18">
        <f>SUMIF('[1]rob perf'!B$49:B$795,'[1]doch spr'!C$6:C$187,'[1]rob perf'!R$49:R$795)</f>
        <v>0</v>
      </c>
      <c r="E103" s="18"/>
      <c r="F103" s="18"/>
      <c r="G103" s="20">
        <f t="shared" si="1"/>
        <v>0</v>
      </c>
    </row>
    <row r="104" spans="1:7" hidden="1">
      <c r="A104" s="16"/>
      <c r="B104" s="17"/>
      <c r="C104" s="18">
        <f>SUMIF('[1]rob perf'!B$49:B$795,'[1]doch spr'!C$6:C$187,'[1]rob perf'!Q$49:Q$795)</f>
        <v>5280000</v>
      </c>
      <c r="D104" s="18">
        <f>SUMIF('[1]rob perf'!B$49:B$795,'[1]doch spr'!C$6:C$187,'[1]rob perf'!R$49:R$795)</f>
        <v>3471142.7</v>
      </c>
      <c r="E104" s="23">
        <v>4400000</v>
      </c>
      <c r="F104" s="18">
        <v>3360000</v>
      </c>
      <c r="G104" s="20">
        <f t="shared" si="1"/>
        <v>0.65741339015151523</v>
      </c>
    </row>
    <row r="105" spans="1:7" hidden="1">
      <c r="A105" s="16"/>
      <c r="B105" s="17"/>
      <c r="C105" s="18">
        <f>SUMIF('[1]rob perf'!B$49:B$795,'[1]doch spr'!C$6:C$187,'[1]rob perf'!Q$49:Q$795)</f>
        <v>20000</v>
      </c>
      <c r="D105" s="18">
        <f>SUMIF('[1]rob perf'!B$49:B$795,'[1]doch spr'!C$6:C$187,'[1]rob perf'!R$49:R$795)</f>
        <v>30000.2</v>
      </c>
      <c r="E105" s="23">
        <v>25000</v>
      </c>
      <c r="F105" s="18">
        <v>16000</v>
      </c>
      <c r="G105" s="20">
        <f t="shared" si="1"/>
        <v>1.5000100000000001</v>
      </c>
    </row>
    <row r="106" spans="1:7" hidden="1">
      <c r="A106" s="16"/>
      <c r="B106" s="17"/>
      <c r="C106" s="18">
        <f>SUMIF('[1]rob perf'!B$49:B$795,'[1]doch spr'!C$6:C$187,'[1]rob perf'!Q$49:Q$795)</f>
        <v>2520</v>
      </c>
      <c r="D106" s="18">
        <f>SUMIF('[1]rob perf'!B$49:B$795,'[1]doch spr'!C$6:C$187,'[1]rob perf'!R$49:R$795)</f>
        <v>5798.46</v>
      </c>
      <c r="E106" s="23">
        <v>7000</v>
      </c>
      <c r="F106" s="18">
        <v>8000</v>
      </c>
      <c r="G106" s="20">
        <f t="shared" si="1"/>
        <v>2.3009761904761903</v>
      </c>
    </row>
    <row r="107" spans="1:7" hidden="1">
      <c r="A107" s="16"/>
      <c r="B107" s="17"/>
      <c r="C107" s="18">
        <f>SUMIF('[1]rob perf'!B$49:B$795,'[1]doch spr'!C$6:C$187,'[1]rob perf'!Q$49:Q$795)</f>
        <v>0</v>
      </c>
      <c r="D107" s="18">
        <f>SUMIF('[1]rob perf'!B$49:B$795,'[1]doch spr'!C$6:C$187,'[1]rob perf'!R$49:R$795)</f>
        <v>1.7</v>
      </c>
      <c r="E107" s="23">
        <v>50</v>
      </c>
      <c r="F107" s="18">
        <v>466</v>
      </c>
      <c r="G107" s="20">
        <f t="shared" si="1"/>
        <v>0</v>
      </c>
    </row>
    <row r="108" spans="1:7" hidden="1">
      <c r="A108" s="16"/>
      <c r="B108" s="17"/>
      <c r="C108" s="18">
        <f>SUMIF('[1]rob perf'!B$49:B$795,'[1]doch spr'!C$6:C$187,'[1]rob perf'!Q$49:Q$795)</f>
        <v>10543908.779999999</v>
      </c>
      <c r="D108" s="18">
        <f>SUMIF('[1]rob perf'!B$49:B$795,'[1]doch spr'!C$6:C$187,'[1]rob perf'!R$49:R$795)</f>
        <v>7237754.0700000003</v>
      </c>
      <c r="E108" s="23">
        <v>11500000</v>
      </c>
      <c r="F108" s="18">
        <f>7300000-4000000+674009</f>
        <v>3974009</v>
      </c>
      <c r="G108" s="20">
        <f t="shared" si="1"/>
        <v>0.68643936712813636</v>
      </c>
    </row>
    <row r="109" spans="1:7" hidden="1">
      <c r="A109" s="16"/>
      <c r="B109" s="17"/>
      <c r="C109" s="18">
        <f>SUMIF('[1]rob perf'!B$49:B$795,'[1]doch spr'!C$6:C$187,'[1]rob perf'!Q$49:Q$795)</f>
        <v>0</v>
      </c>
      <c r="D109" s="18">
        <f>SUMIF('[1]rob perf'!B$49:B$795,'[1]doch spr'!C$6:C$187,'[1]rob perf'!R$49:R$795)</f>
        <v>5475</v>
      </c>
      <c r="E109" s="23">
        <v>10075</v>
      </c>
      <c r="F109" s="18"/>
      <c r="G109" s="20"/>
    </row>
    <row r="110" spans="1:7" hidden="1">
      <c r="A110" s="16"/>
      <c r="B110" s="17"/>
      <c r="C110" s="18">
        <f>SUMIF('[1]rob perf'!B$49:B$795,'[1]doch spr'!C$6:C$187,'[1]rob perf'!Q$49:Q$795)</f>
        <v>8986</v>
      </c>
      <c r="D110" s="18">
        <f>SUMIF('[1]rob perf'!B$49:B$795,'[1]doch spr'!C$6:C$187,'[1]rob perf'!R$49:R$795)</f>
        <v>4035.04</v>
      </c>
      <c r="E110" s="23">
        <v>8870</v>
      </c>
      <c r="F110" s="18">
        <v>8331</v>
      </c>
      <c r="G110" s="20"/>
    </row>
    <row r="111" spans="1:7" hidden="1">
      <c r="A111" s="16"/>
      <c r="B111" s="17"/>
      <c r="C111" s="18">
        <f>SUMIF('[1]rob perf'!B$49:B$795,'[1]doch spr'!C$6:C$187,'[1]rob perf'!Q$49:Q$795)</f>
        <v>4500</v>
      </c>
      <c r="D111" s="18">
        <f>SUMIF('[1]rob perf'!B$49:B$795,'[1]doch spr'!C$6:C$187,'[1]rob perf'!R$49:R$795)</f>
        <v>510</v>
      </c>
      <c r="E111" s="23">
        <v>6300</v>
      </c>
      <c r="F111" s="18">
        <v>465</v>
      </c>
      <c r="G111" s="20"/>
    </row>
    <row r="112" spans="1:7" hidden="1">
      <c r="A112" s="16"/>
      <c r="B112" s="17"/>
      <c r="C112" s="18">
        <f>SUMIF('[1]rob perf'!B$49:B$795,'[1]doch spr'!C$6:C$187,'[1]rob perf'!Q$49:Q$795)</f>
        <v>15087</v>
      </c>
      <c r="D112" s="18">
        <f>SUMIF('[1]rob perf'!B$49:B$795,'[1]doch spr'!C$6:C$187,'[1]rob perf'!R$49:R$795)</f>
        <v>18332.22</v>
      </c>
      <c r="E112" s="23">
        <v>5000</v>
      </c>
      <c r="F112" s="18">
        <v>5000</v>
      </c>
      <c r="G112" s="20"/>
    </row>
    <row r="113" spans="1:7" hidden="1">
      <c r="A113" s="16"/>
      <c r="B113" s="17"/>
      <c r="C113" s="18">
        <f>SUMIF('[1]rob perf'!B$49:B$795,'[1]doch spr'!C$6:C$187,'[1]rob perf'!Q$49:Q$795)</f>
        <v>110828</v>
      </c>
      <c r="D113" s="18">
        <f>SUMIF('[1]rob perf'!B$49:B$795,'[1]doch spr'!C$6:C$187,'[1]rob perf'!R$49:R$795)</f>
        <v>221115.87</v>
      </c>
      <c r="E113" s="23">
        <v>150000</v>
      </c>
      <c r="F113" s="18">
        <v>150000</v>
      </c>
      <c r="G113" s="20"/>
    </row>
    <row r="114" spans="1:7" s="35" customFormat="1" ht="12.75">
      <c r="A114" s="32">
        <v>4</v>
      </c>
      <c r="B114" s="33" t="s">
        <v>74</v>
      </c>
      <c r="C114" s="34">
        <f>SUM(C115,C118,C119,C124,C148)</f>
        <v>69265460.600000009</v>
      </c>
      <c r="D114" s="34">
        <f>SUM(D115,D118,D119,D124,D148)</f>
        <v>53915374.960000001</v>
      </c>
      <c r="E114" s="34">
        <f>SUM(E115,E118,E119,E124,E148)</f>
        <v>31157545.609999999</v>
      </c>
      <c r="F114" s="34" t="e">
        <f>SUM(F115,F118,F119,F124,F148)</f>
        <v>#REF!</v>
      </c>
      <c r="G114" s="36">
        <f t="shared" si="1"/>
        <v>0.77838759019239079</v>
      </c>
    </row>
    <row r="115" spans="1:7">
      <c r="A115" s="16" t="s">
        <v>29</v>
      </c>
      <c r="B115" s="17" t="s">
        <v>75</v>
      </c>
      <c r="C115" s="18">
        <f>SUM(C116:C117)</f>
        <v>631000</v>
      </c>
      <c r="D115" s="18">
        <f>SUM(D116:D117)</f>
        <v>333338.74</v>
      </c>
      <c r="E115" s="18">
        <f>SUM(E116:E117)</f>
        <v>600000</v>
      </c>
      <c r="F115" s="18">
        <f>SUM(F116:F117)</f>
        <v>320000</v>
      </c>
      <c r="G115" s="20">
        <f t="shared" si="1"/>
        <v>0.5282705863708399</v>
      </c>
    </row>
    <row r="116" spans="1:7" hidden="1">
      <c r="A116" s="16"/>
      <c r="B116" s="37"/>
      <c r="C116" s="18">
        <f>SUMIF('[1]rob perf'!B$49:B$795,'[1]doch spr'!C$6:C$187,'[1]rob perf'!Q$49:Q$795)</f>
        <v>618000</v>
      </c>
      <c r="D116" s="18">
        <f>SUMIF('[1]rob perf'!B$49:B$795,'[1]doch spr'!C$6:C$187,'[1]rob perf'!R$49:R$795)</f>
        <v>322808.09999999998</v>
      </c>
      <c r="E116" s="23">
        <v>500000</v>
      </c>
      <c r="F116" s="18">
        <v>240000</v>
      </c>
      <c r="G116" s="20">
        <f t="shared" si="1"/>
        <v>0.52234320388349509</v>
      </c>
    </row>
    <row r="117" spans="1:7" hidden="1">
      <c r="A117" s="16"/>
      <c r="B117" s="37"/>
      <c r="C117" s="18">
        <f>SUMIF('[1]rob perf'!B$49:B$795,'[1]doch spr'!C$6:C$187,'[1]rob perf'!Q$49:Q$795)</f>
        <v>13000</v>
      </c>
      <c r="D117" s="18">
        <f>SUMIF('[1]rob perf'!B$49:B$795,'[1]doch spr'!C$6:C$187,'[1]rob perf'!R$49:R$795)</f>
        <v>10530.64</v>
      </c>
      <c r="E117" s="23">
        <v>100000</v>
      </c>
      <c r="F117" s="18">
        <v>80000</v>
      </c>
      <c r="G117" s="20">
        <f t="shared" si="1"/>
        <v>0.81004923076923074</v>
      </c>
    </row>
    <row r="118" spans="1:7">
      <c r="A118" s="16" t="s">
        <v>33</v>
      </c>
      <c r="B118" s="17" t="s">
        <v>76</v>
      </c>
      <c r="C118" s="18">
        <f>SUMIF('[1]rob perf'!B$49:B$795,'[1]doch spr'!C$6:C$187,'[1]rob perf'!Q$49:Q$795)</f>
        <v>28395837</v>
      </c>
      <c r="D118" s="18">
        <f>SUMIF('[1]rob perf'!B$49:B$795,'[1]doch spr'!C$6:C$187,'[1]rob perf'!R$49:R$795)</f>
        <v>16340726.949999999</v>
      </c>
      <c r="E118" s="18">
        <v>20000000</v>
      </c>
      <c r="F118" s="18">
        <v>24300000</v>
      </c>
      <c r="G118" s="20">
        <f t="shared" si="1"/>
        <v>0.57546206332991701</v>
      </c>
    </row>
    <row r="119" spans="1:7">
      <c r="A119" s="16" t="s">
        <v>35</v>
      </c>
      <c r="B119" s="17" t="s">
        <v>77</v>
      </c>
      <c r="C119" s="18">
        <f>SUM(C120:C123)</f>
        <v>1134655.48</v>
      </c>
      <c r="D119" s="18">
        <f>SUM(D120:D123)</f>
        <v>3389687.97</v>
      </c>
      <c r="E119" s="18">
        <f>SUM(E120:E123)</f>
        <v>498770.89</v>
      </c>
      <c r="F119" s="18">
        <f>SUM(F120:F123)</f>
        <v>630585.26</v>
      </c>
      <c r="G119" s="20">
        <f t="shared" si="1"/>
        <v>2.9874160304588671</v>
      </c>
    </row>
    <row r="120" spans="1:7" hidden="1">
      <c r="A120" s="39"/>
      <c r="B120" s="40"/>
      <c r="C120" s="18">
        <f>SUMIF('[1]rob perf'!B$49:B$795,'[1]doch spr'!C$6:C$187,'[1]rob perf'!Q$49:Q$795)</f>
        <v>0</v>
      </c>
      <c r="D120" s="18">
        <f>SUMIF('[1]rob perf'!B$49:B$795,'[1]doch spr'!C$6:C$187,'[1]rob perf'!R$49:R$795)</f>
        <v>0</v>
      </c>
      <c r="E120" s="18"/>
      <c r="F120" s="18"/>
      <c r="G120" s="20">
        <f t="shared" si="1"/>
        <v>0</v>
      </c>
    </row>
    <row r="121" spans="1:7" hidden="1">
      <c r="A121" s="39"/>
      <c r="B121" s="40"/>
      <c r="C121" s="18">
        <f>SUMIF('[1]rob perf'!B$49:B$795,'[1]doch spr'!C$6:C$187,'[1]rob perf'!Q$49:Q$795)</f>
        <v>0</v>
      </c>
      <c r="D121" s="18">
        <f>SUMIF('[1]rob perf'!B$49:B$795,'[1]doch spr'!C$6:C$187,'[1]rob perf'!R$49:R$795)</f>
        <v>14852.859999999999</v>
      </c>
      <c r="E121" s="23">
        <v>18770.89</v>
      </c>
      <c r="F121" s="18">
        <v>46178.1</v>
      </c>
      <c r="G121" s="20"/>
    </row>
    <row r="122" spans="1:7" hidden="1">
      <c r="A122" s="39"/>
      <c r="B122" s="40"/>
      <c r="C122" s="18">
        <f>SUMIF('[1]rob perf'!B$49:B$795,'[1]doch spr'!C$6:C$187,'[1]rob perf'!Q$49:Q$795)</f>
        <v>50</v>
      </c>
      <c r="D122" s="18">
        <f>SUMIF('[1]rob perf'!B$49:B$795,'[1]doch spr'!C$6:C$187,'[1]rob perf'!R$49:R$795)</f>
        <v>406632.62</v>
      </c>
      <c r="E122" s="23">
        <v>300000</v>
      </c>
      <c r="F122" s="18">
        <v>134407.16</v>
      </c>
      <c r="G122" s="20">
        <f t="shared" si="1"/>
        <v>8132.6523999999999</v>
      </c>
    </row>
    <row r="123" spans="1:7" hidden="1">
      <c r="A123" s="39"/>
      <c r="B123" s="40"/>
      <c r="C123" s="18">
        <f>SUMIF('[1]rob perf'!B$49:B$795,'[1]doch spr'!C$6:C$187,'[1]rob perf'!Q$49:Q$795)</f>
        <v>1134605.48</v>
      </c>
      <c r="D123" s="18">
        <f>SUMIF('[1]rob perf'!B$49:B$795,'[1]doch spr'!C$6:C$187,'[1]rob perf'!R$49:R$795)</f>
        <v>2968202.49</v>
      </c>
      <c r="E123" s="23">
        <v>180000</v>
      </c>
      <c r="F123" s="18">
        <v>450000</v>
      </c>
      <c r="G123" s="20">
        <f t="shared" si="1"/>
        <v>2.616065709465814</v>
      </c>
    </row>
    <row r="124" spans="1:7" ht="13.5" customHeight="1">
      <c r="A124" s="39" t="s">
        <v>40</v>
      </c>
      <c r="B124" s="17" t="s">
        <v>73</v>
      </c>
      <c r="C124" s="18">
        <f>SUM(C125:C147)</f>
        <v>18181141.920000002</v>
      </c>
      <c r="D124" s="18">
        <f>SUM(D125:D147)</f>
        <v>16364868.470000001</v>
      </c>
      <c r="E124" s="18">
        <f>SUM(E125:E146)</f>
        <v>10058774.720000001</v>
      </c>
      <c r="F124" s="18">
        <f>SUM(F125:F146)</f>
        <v>7086041.9400000004</v>
      </c>
      <c r="G124" s="20">
        <f t="shared" si="1"/>
        <v>0.90010124457573115</v>
      </c>
    </row>
    <row r="125" spans="1:7" ht="13.5" hidden="1" customHeight="1">
      <c r="A125" s="39"/>
      <c r="B125" s="17" t="s">
        <v>78</v>
      </c>
      <c r="C125" s="18">
        <f>SUMIF('[1]rob perf'!B$49:B$795,'[1]doch spr'!C$6:C$187,'[1]rob perf'!Q$49:Q$795)</f>
        <v>174330</v>
      </c>
      <c r="D125" s="18">
        <f>SUMIF('[1]rob perf'!B$49:B$795,'[1]doch spr'!C$6:C$187,'[1]rob perf'!R$49:R$795)</f>
        <v>2272842.8400000003</v>
      </c>
      <c r="E125" s="38">
        <v>1613802.2500000002</v>
      </c>
      <c r="F125" s="38">
        <v>2906754.31</v>
      </c>
      <c r="G125" s="20"/>
    </row>
    <row r="126" spans="1:7" ht="13.5" hidden="1" customHeight="1">
      <c r="A126" s="39"/>
      <c r="B126" s="17" t="s">
        <v>79</v>
      </c>
      <c r="C126" s="18">
        <f>SUMIF('[1]rob perf'!B$49:B$795,'[1]doch spr'!C$6:C$187,'[1]rob perf'!Q$49:Q$795)</f>
        <v>26728</v>
      </c>
      <c r="D126" s="18">
        <f>SUMIF('[1]rob perf'!B$49:B$795,'[1]doch spr'!C$6:C$187,'[1]rob perf'!R$49:R$795)</f>
        <v>269287.09000000003</v>
      </c>
      <c r="E126" s="18">
        <v>368115.81</v>
      </c>
      <c r="F126" s="18">
        <v>58930.17</v>
      </c>
      <c r="G126" s="20"/>
    </row>
    <row r="127" spans="1:7" hidden="1">
      <c r="A127" s="16"/>
      <c r="B127" s="17" t="s">
        <v>80</v>
      </c>
      <c r="C127" s="18">
        <f>SUMIF('[1]rob perf'!B$49:B$795,'[1]doch spr'!C$6:C$187,'[1]rob perf'!Q$49:Q$795)</f>
        <v>67660</v>
      </c>
      <c r="D127" s="18">
        <f>SUMIF('[1]rob perf'!B$49:B$795,'[1]doch spr'!C$6:C$187,'[1]rob perf'!R$49:R$795)</f>
        <v>66266</v>
      </c>
      <c r="E127" s="23">
        <v>150000</v>
      </c>
      <c r="F127" s="18">
        <v>65303</v>
      </c>
      <c r="G127" s="20">
        <f t="shared" si="1"/>
        <v>0.97939698492462313</v>
      </c>
    </row>
    <row r="128" spans="1:7" hidden="1">
      <c r="A128" s="16"/>
      <c r="B128" s="17" t="s">
        <v>81</v>
      </c>
      <c r="C128" s="18">
        <f>SUMIF('[1]rob perf'!B$49:B$795,'[1]doch spr'!C$6:C$187,'[1]rob perf'!Q$49:Q$795)</f>
        <v>3173626</v>
      </c>
      <c r="D128" s="18">
        <f>SUMIF('[1]rob perf'!B$49:B$795,'[1]doch spr'!C$6:C$187,'[1]rob perf'!R$49:R$795)</f>
        <v>3460964.46</v>
      </c>
      <c r="E128" s="41">
        <v>3500000</v>
      </c>
      <c r="F128" s="41">
        <v>1750000</v>
      </c>
      <c r="G128" s="20">
        <f t="shared" si="1"/>
        <v>1.0905394838585265</v>
      </c>
    </row>
    <row r="129" spans="1:7" ht="24" hidden="1">
      <c r="A129" s="16"/>
      <c r="B129" s="17" t="s">
        <v>82</v>
      </c>
      <c r="C129" s="18">
        <f>SUMIF('[1]rob perf'!B$49:B$795,'[1]doch spr'!C$6:C$187,'[1]rob perf'!Q$49:Q$795)</f>
        <v>0</v>
      </c>
      <c r="D129" s="18">
        <f>SUMIF('[1]rob perf'!B$49:B$795,'[1]doch spr'!C$6:C$187,'[1]rob perf'!R$49:R$795)</f>
        <v>0</v>
      </c>
      <c r="E129" s="18"/>
      <c r="F129" s="18"/>
      <c r="G129" s="20">
        <f t="shared" si="1"/>
        <v>0</v>
      </c>
    </row>
    <row r="130" spans="1:7" ht="36" hidden="1">
      <c r="A130" s="16"/>
      <c r="B130" s="17" t="s">
        <v>83</v>
      </c>
      <c r="C130" s="18">
        <f>SUMIF('[1]rob perf'!B$49:B$795,'[1]doch spr'!C$6:C$187,'[1]rob perf'!Q$49:Q$795)</f>
        <v>1306509.25</v>
      </c>
      <c r="D130" s="18">
        <f>SUMIF('[1]rob perf'!B$49:B$795,'[1]doch spr'!C$6:C$187,'[1]rob perf'!R$49:R$795)</f>
        <v>1918558.07</v>
      </c>
      <c r="E130" s="23">
        <v>2400000</v>
      </c>
      <c r="F130" s="18">
        <v>1650000</v>
      </c>
      <c r="G130" s="20">
        <f t="shared" si="1"/>
        <v>1.4684611456061256</v>
      </c>
    </row>
    <row r="131" spans="1:7" hidden="1">
      <c r="A131" s="16"/>
      <c r="B131" s="17" t="s">
        <v>84</v>
      </c>
      <c r="C131" s="18">
        <f>SUMIF('[1]rob perf'!B$49:B$795,'[1]doch spr'!C$6:C$187,'[1]rob perf'!Q$49:Q$795)</f>
        <v>0</v>
      </c>
      <c r="D131" s="18">
        <f>SUMIF('[1]rob perf'!B$49:B$795,'[1]doch spr'!C$6:C$187,'[1]rob perf'!R$49:R$795)</f>
        <v>-4837.34</v>
      </c>
      <c r="E131" s="18"/>
      <c r="F131" s="18"/>
      <c r="G131" s="20">
        <f t="shared" si="1"/>
        <v>0</v>
      </c>
    </row>
    <row r="132" spans="1:7" ht="36" hidden="1">
      <c r="A132" s="16"/>
      <c r="B132" s="17" t="s">
        <v>85</v>
      </c>
      <c r="C132" s="18">
        <f>SUMIF('[1]rob perf'!B$49:B$795,'[1]doch spr'!C$6:C$187,'[1]rob perf'!Q$49:Q$795)</f>
        <v>241600</v>
      </c>
      <c r="D132" s="18">
        <f>SUMIF('[1]rob perf'!B$49:B$795,'[1]doch spr'!C$6:C$187,'[1]rob perf'!R$49:R$795)</f>
        <v>574529.26</v>
      </c>
      <c r="E132" s="23">
        <v>400000</v>
      </c>
      <c r="F132" s="18">
        <v>377367.6</v>
      </c>
      <c r="G132" s="20">
        <f t="shared" si="1"/>
        <v>2.3780184602649008</v>
      </c>
    </row>
    <row r="133" spans="1:7" ht="24" hidden="1">
      <c r="A133" s="16"/>
      <c r="B133" s="17" t="s">
        <v>86</v>
      </c>
      <c r="C133" s="18">
        <f>SUMIF('[1]rob perf'!B$49:B$795,'[1]doch spr'!C$6:C$187,'[1]rob perf'!Q$49:Q$795)</f>
        <v>0</v>
      </c>
      <c r="D133" s="18">
        <f>SUMIF('[1]rob perf'!B$49:B$795,'[1]doch spr'!C$6:C$187,'[1]rob perf'!R$49:R$795)</f>
        <v>0</v>
      </c>
      <c r="E133" s="18">
        <v>0</v>
      </c>
      <c r="F133" s="18"/>
      <c r="G133" s="20">
        <f t="shared" si="1"/>
        <v>0</v>
      </c>
    </row>
    <row r="134" spans="1:7" ht="24" hidden="1">
      <c r="A134" s="16"/>
      <c r="B134" s="17" t="s">
        <v>87</v>
      </c>
      <c r="C134" s="18">
        <f>SUMIF('[1]rob perf'!B$49:B$795,'[1]doch spr'!C$6:C$187,'[1]rob perf'!Q$49:Q$795)</f>
        <v>0</v>
      </c>
      <c r="D134" s="18">
        <f>SUMIF('[1]rob perf'!B$49:B$795,'[1]doch spr'!C$6:C$187,'[1]rob perf'!R$49:R$795)</f>
        <v>0</v>
      </c>
      <c r="E134" s="23">
        <v>150000</v>
      </c>
      <c r="F134" s="18"/>
      <c r="G134" s="20">
        <f t="shared" si="1"/>
        <v>0</v>
      </c>
    </row>
    <row r="135" spans="1:7" ht="48" hidden="1">
      <c r="A135" s="16"/>
      <c r="B135" s="17" t="s">
        <v>88</v>
      </c>
      <c r="C135" s="18">
        <f>SUMIF('[1]rob perf'!B$49:B$795,'[1]doch spr'!C$6:C$187,'[1]rob perf'!Q$49:Q$795)</f>
        <v>7982695.8200000003</v>
      </c>
      <c r="D135" s="18">
        <f>SUMIF('[1]rob perf'!B$49:B$795,'[1]doch spr'!C$6:C$187,'[1]rob perf'!R$49:R$795)</f>
        <v>7583328.9400000004</v>
      </c>
      <c r="E135" s="23">
        <v>532767.63</v>
      </c>
      <c r="F135" s="18">
        <v>8955</v>
      </c>
      <c r="G135" s="20">
        <f t="shared" si="1"/>
        <v>0.9499709259872563</v>
      </c>
    </row>
    <row r="136" spans="1:7" ht="24" hidden="1">
      <c r="A136" s="16"/>
      <c r="B136" s="17" t="s">
        <v>89</v>
      </c>
      <c r="C136" s="18">
        <f>SUMIF('[1]rob perf'!B$49:B$795,'[1]doch spr'!C$6:C$187,'[1]rob perf'!Q$49:Q$795)</f>
        <v>660000</v>
      </c>
      <c r="D136" s="18">
        <f>SUMIF('[1]rob perf'!B$49:B$795,'[1]doch spr'!C$6:C$187,'[1]rob perf'!R$49:R$795)</f>
        <v>100939</v>
      </c>
      <c r="E136" s="23">
        <v>660000</v>
      </c>
      <c r="F136" s="18">
        <v>190000</v>
      </c>
      <c r="G136" s="20">
        <f t="shared" si="1"/>
        <v>0.15293787878787879</v>
      </c>
    </row>
    <row r="137" spans="1:7" ht="15" hidden="1" customHeight="1">
      <c r="A137" s="16"/>
      <c r="B137" s="17" t="s">
        <v>90</v>
      </c>
      <c r="C137" s="18">
        <f>SUMIF('[1]rob perf'!B$49:B$795,'[1]doch spr'!C$6:C$187,'[1]rob perf'!Q$49:Q$795)</f>
        <v>0</v>
      </c>
      <c r="D137" s="18">
        <f>SUMIF('[1]rob perf'!B$49:B$795,'[1]doch spr'!C$6:C$187,'[1]rob perf'!R$49:R$795)</f>
        <v>0</v>
      </c>
      <c r="E137" s="18"/>
      <c r="F137" s="18"/>
      <c r="G137" s="20">
        <f t="shared" si="1"/>
        <v>0</v>
      </c>
    </row>
    <row r="138" spans="1:7" ht="15" hidden="1" customHeight="1">
      <c r="A138" s="16"/>
      <c r="B138" s="17" t="s">
        <v>91</v>
      </c>
      <c r="C138" s="18">
        <f>SUMIF('[1]rob perf'!B$49:B$795,'[1]doch spr'!C$6:C$187,'[1]rob perf'!Q$49:Q$795)</f>
        <v>0</v>
      </c>
      <c r="D138" s="18">
        <f>SUMIF('[1]rob perf'!B$49:B$795,'[1]doch spr'!C$6:C$187,'[1]rob perf'!R$49:R$795)</f>
        <v>0</v>
      </c>
      <c r="E138" s="18"/>
      <c r="F138" s="18"/>
      <c r="G138" s="20">
        <f t="shared" si="1"/>
        <v>0</v>
      </c>
    </row>
    <row r="139" spans="1:7" ht="24" hidden="1" customHeight="1">
      <c r="A139" s="16"/>
      <c r="B139" s="17" t="s">
        <v>92</v>
      </c>
      <c r="C139" s="18">
        <f>SUMIF('[1]rob perf'!B$49:B$795,'[1]doch spr'!C$6:C$187,'[1]rob perf'!Q$49:Q$795)</f>
        <v>0</v>
      </c>
      <c r="D139" s="18">
        <f>SUMIF('[1]rob perf'!B$49:B$795,'[1]doch spr'!C$6:C$187,'[1]rob perf'!R$49:R$795)</f>
        <v>0</v>
      </c>
      <c r="E139" s="18"/>
      <c r="F139" s="18"/>
      <c r="G139" s="20">
        <f t="shared" si="1"/>
        <v>0</v>
      </c>
    </row>
    <row r="140" spans="1:7" ht="36" hidden="1" customHeight="1">
      <c r="A140" s="16"/>
      <c r="B140" s="17" t="s">
        <v>93</v>
      </c>
      <c r="C140" s="18">
        <f>SUMIF('[1]rob perf'!B$49:B$795,'[1]doch spr'!C$6:C$187,'[1]rob perf'!Q$49:Q$795)</f>
        <v>0</v>
      </c>
      <c r="D140" s="18">
        <f>SUMIF('[1]rob perf'!B$49:B$795,'[1]doch spr'!C$6:C$187,'[1]rob perf'!R$49:R$795)</f>
        <v>0</v>
      </c>
      <c r="E140" s="18"/>
      <c r="F140" s="18"/>
      <c r="G140" s="20">
        <f t="shared" si="1"/>
        <v>0</v>
      </c>
    </row>
    <row r="141" spans="1:7" ht="15" hidden="1" customHeight="1">
      <c r="A141" s="16"/>
      <c r="B141" s="17"/>
      <c r="C141" s="18">
        <f>SUMIF('[1]rob perf'!B$49:B$795,'[1]doch spr'!C$6:C$187,'[1]rob perf'!Q$49:Q$795)</f>
        <v>0</v>
      </c>
      <c r="D141" s="18">
        <f>SUMIF('[1]rob perf'!B$49:B$795,'[1]doch spr'!C$6:C$187,'[1]rob perf'!R$49:R$795)</f>
        <v>0</v>
      </c>
      <c r="E141" s="18"/>
      <c r="F141" s="18"/>
      <c r="G141" s="20">
        <f t="shared" si="1"/>
        <v>0</v>
      </c>
    </row>
    <row r="142" spans="1:7" ht="48" hidden="1">
      <c r="A142" s="16"/>
      <c r="B142" s="17" t="s">
        <v>94</v>
      </c>
      <c r="C142" s="18">
        <f>SUMIF('[1]rob perf'!B$49:B$795,'[1]doch spr'!C$6:C$187,'[1]rob perf'!Q$49:Q$795)</f>
        <v>65948.850000000006</v>
      </c>
      <c r="D142" s="18">
        <f>SUMIF('[1]rob perf'!B$49:B$795,'[1]doch spr'!C$6:C$187,'[1]rob perf'!R$49:R$795)</f>
        <v>21983.75</v>
      </c>
      <c r="E142" s="23">
        <v>145073.5</v>
      </c>
      <c r="F142" s="18">
        <v>60359</v>
      </c>
      <c r="G142" s="20">
        <f t="shared" si="1"/>
        <v>0.33334546394667985</v>
      </c>
    </row>
    <row r="143" spans="1:7" ht="48" hidden="1" customHeight="1">
      <c r="A143" s="25"/>
      <c r="B143" s="26" t="s">
        <v>95</v>
      </c>
      <c r="C143" s="18">
        <f>SUMIF('[1]rob perf'!B$49:B$795,'[1]doch spr'!C$6:C$187,'[1]rob perf'!Q$49:Q$795)</f>
        <v>0</v>
      </c>
      <c r="D143" s="18">
        <f>SUMIF('[1]rob perf'!B$49:B$795,'[1]doch spr'!C$6:C$187,'[1]rob perf'!R$49:R$795)</f>
        <v>10006.4</v>
      </c>
      <c r="E143" s="27">
        <v>0</v>
      </c>
      <c r="F143" s="27">
        <v>18372.86</v>
      </c>
      <c r="G143" s="29">
        <f t="shared" si="1"/>
        <v>0</v>
      </c>
    </row>
    <row r="144" spans="1:7" ht="48" hidden="1">
      <c r="A144" s="21"/>
      <c r="B144" s="22" t="s">
        <v>95</v>
      </c>
      <c r="C144" s="18">
        <f>SUMIF('[1]rob perf'!B$49:B$795,'[1]doch spr'!C$6:C$187,'[1]rob perf'!Q$49:Q$795)</f>
        <v>91000</v>
      </c>
      <c r="D144" s="18">
        <f>SUMIF('[1]rob perf'!B$49:B$795,'[1]doch spr'!C$6:C$187,'[1]rob perf'!R$49:R$795)</f>
        <v>91000</v>
      </c>
      <c r="E144" s="23">
        <v>139015.53</v>
      </c>
      <c r="F144" s="23"/>
      <c r="G144" s="24">
        <f t="shared" si="1"/>
        <v>1</v>
      </c>
    </row>
    <row r="145" spans="1:7" hidden="1">
      <c r="A145" s="21"/>
      <c r="B145" s="22" t="s">
        <v>96</v>
      </c>
      <c r="C145" s="18">
        <f>SUMIF('[1]rob perf'!B$49:B$795,'[1]doch spr'!C$6:C$187,'[1]rob perf'!Q$49:Q$795)</f>
        <v>0</v>
      </c>
      <c r="D145" s="18">
        <f>SUMIF('[1]rob perf'!B$49:B$795,'[1]doch spr'!C$6:C$187,'[1]rob perf'!R$49:R$795)</f>
        <v>0</v>
      </c>
      <c r="E145" s="23"/>
      <c r="F145" s="23"/>
      <c r="G145" s="24">
        <f t="shared" si="1"/>
        <v>0</v>
      </c>
    </row>
    <row r="146" spans="1:7" s="42" customFormat="1" ht="72" hidden="1">
      <c r="A146" s="16"/>
      <c r="B146" s="17" t="s">
        <v>97</v>
      </c>
      <c r="C146" s="18">
        <f>SUMIF('[1]rob perf'!B$49:B$795,'[1]doch spr'!C$6:C$187,'[1]rob perf'!Q$49:Q$795)</f>
        <v>0</v>
      </c>
      <c r="D146" s="18">
        <f>SUMIF('[1]rob perf'!B$49:B$795,'[1]doch spr'!C$6:C$187,'[1]rob perf'!R$49:R$795)</f>
        <v>0</v>
      </c>
      <c r="E146" s="18">
        <v>0</v>
      </c>
      <c r="F146" s="18"/>
      <c r="G146" s="20"/>
    </row>
    <row r="147" spans="1:7" s="42" customFormat="1" ht="48" hidden="1">
      <c r="A147" s="21"/>
      <c r="B147" s="22" t="s">
        <v>98</v>
      </c>
      <c r="C147" s="18">
        <f>SUMIF('[1]rob perf'!B$49:B$795,'[1]doch spr'!C$6:C$187,'[1]rob perf'!Q$49:Q$795)</f>
        <v>4391044</v>
      </c>
      <c r="D147" s="18">
        <f>SUMIF('[1]rob perf'!B$49:B$795,'[1]doch spr'!C$6:C$187,'[1]rob perf'!R$49:R$795)</f>
        <v>0</v>
      </c>
      <c r="E147" s="18"/>
      <c r="F147" s="18"/>
      <c r="G147" s="20"/>
    </row>
    <row r="148" spans="1:7">
      <c r="A148" s="16" t="s">
        <v>42</v>
      </c>
      <c r="B148" s="17" t="s">
        <v>99</v>
      </c>
      <c r="C148" s="18">
        <f>SUM(C151:C187)</f>
        <v>20922826.200000003</v>
      </c>
      <c r="D148" s="18">
        <f>SUM(D151:D187)</f>
        <v>17486752.829999998</v>
      </c>
      <c r="E148" s="18">
        <f>SUM(E151:E187)</f>
        <v>0</v>
      </c>
      <c r="F148" s="18" t="e">
        <f>SUM(#REF!)</f>
        <v>#REF!</v>
      </c>
      <c r="G148" s="20">
        <f t="shared" si="1"/>
        <v>0.83577393717489257</v>
      </c>
    </row>
    <row r="149" spans="1:7" hidden="1">
      <c r="A149" s="16"/>
      <c r="B149" s="17" t="s">
        <v>100</v>
      </c>
      <c r="C149" s="18"/>
      <c r="D149" s="18"/>
      <c r="E149" s="18"/>
      <c r="F149" s="18"/>
      <c r="G149" s="20"/>
    </row>
    <row r="150" spans="1:7" hidden="1">
      <c r="A150" s="16"/>
      <c r="B150" s="17" t="s">
        <v>101</v>
      </c>
      <c r="C150" s="18"/>
      <c r="D150" s="18"/>
      <c r="E150" s="18"/>
      <c r="F150" s="18"/>
      <c r="G150" s="20"/>
    </row>
    <row r="151" spans="1:7" ht="15" hidden="1" customHeight="1">
      <c r="A151" s="21"/>
      <c r="B151" s="22" t="s">
        <v>102</v>
      </c>
      <c r="C151" s="18">
        <f>SUMIF('[1]rob perf'!B$49:B$795,'[1]doch spr'!C$6:C$187,'[1]rob perf'!Q$49:Q$795)</f>
        <v>0</v>
      </c>
      <c r="D151" s="18">
        <f>SUMIF('[1]rob perf'!B$49:B$795,'[1]doch spr'!C$6:C$187,'[1]rob perf'!R$49:R$795)</f>
        <v>0</v>
      </c>
      <c r="E151" s="23"/>
      <c r="F151" s="23"/>
      <c r="G151" s="24">
        <f t="shared" si="1"/>
        <v>0</v>
      </c>
    </row>
    <row r="152" spans="1:7" ht="15" hidden="1" customHeight="1">
      <c r="A152" s="21"/>
      <c r="B152" s="22"/>
      <c r="C152" s="18">
        <f>SUMIF('[1]rob perf'!B$49:B$795,'[1]doch spr'!C$6:C$187,'[1]rob perf'!Q$49:Q$795)</f>
        <v>9388890.7799999993</v>
      </c>
      <c r="D152" s="18">
        <f>SUMIF('[1]rob perf'!B$49:B$795,'[1]doch spr'!C$6:C$187,'[1]rob perf'!R$49:R$795)</f>
        <v>9837084.4299999978</v>
      </c>
      <c r="E152" s="23"/>
      <c r="F152" s="23"/>
      <c r="G152" s="24"/>
    </row>
    <row r="153" spans="1:7" ht="15" hidden="1" customHeight="1">
      <c r="A153" s="21"/>
      <c r="B153" s="22"/>
      <c r="C153" s="18">
        <f>SUMIF('[1]rob perf'!B$49:B$795,'[1]doch spr'!C$6:C$187,'[1]rob perf'!Q$49:Q$795)</f>
        <v>352548.33</v>
      </c>
      <c r="D153" s="18">
        <f>SUMIF('[1]rob perf'!B$49:B$795,'[1]doch spr'!C$6:C$187,'[1]rob perf'!R$49:R$795)</f>
        <v>141070.75</v>
      </c>
      <c r="E153" s="23"/>
      <c r="F153" s="23"/>
      <c r="G153" s="24"/>
    </row>
    <row r="154" spans="1:7" ht="15" hidden="1" customHeight="1">
      <c r="A154" s="21"/>
      <c r="B154" s="22"/>
      <c r="C154" s="18">
        <f>SUMIF('[1]rob perf'!B$49:B$795,'[1]doch spr'!C$6:C$187,'[1]rob perf'!Q$49:Q$795)</f>
        <v>154907.63</v>
      </c>
      <c r="D154" s="18">
        <f>SUMIF('[1]rob perf'!B$49:B$795,'[1]doch spr'!C$6:C$187,'[1]rob perf'!R$49:R$795)</f>
        <v>0</v>
      </c>
      <c r="E154" s="23"/>
      <c r="F154" s="23"/>
      <c r="G154" s="24"/>
    </row>
    <row r="155" spans="1:7" ht="15" hidden="1" customHeight="1">
      <c r="A155" s="21"/>
      <c r="B155" s="22"/>
      <c r="C155" s="18">
        <f>SUMIF('[1]rob perf'!B$49:B$795,'[1]doch spr'!C$6:C$187,'[1]rob perf'!Q$49:Q$795)</f>
        <v>0</v>
      </c>
      <c r="D155" s="18">
        <f>SUMIF('[1]rob perf'!B$49:B$795,'[1]doch spr'!C$6:C$187,'[1]rob perf'!R$49:R$795)</f>
        <v>0</v>
      </c>
      <c r="E155" s="23"/>
      <c r="F155" s="23"/>
      <c r="G155" s="24"/>
    </row>
    <row r="156" spans="1:7" ht="15" hidden="1" customHeight="1">
      <c r="A156" s="16"/>
      <c r="B156" s="17"/>
      <c r="C156" s="18">
        <f>SUMIF('[1]rob perf'!B$49:B$795,'[1]doch spr'!C$6:C$187,'[1]rob perf'!Q$49:Q$795)</f>
        <v>0</v>
      </c>
      <c r="D156" s="18">
        <f>SUMIF('[1]rob perf'!B$49:B$795,'[1]doch spr'!C$6:C$187,'[1]rob perf'!R$49:R$795)</f>
        <v>0</v>
      </c>
      <c r="E156" s="18"/>
      <c r="F156" s="18"/>
      <c r="G156" s="20">
        <f t="shared" si="1"/>
        <v>0</v>
      </c>
    </row>
    <row r="157" spans="1:7" ht="15" hidden="1" customHeight="1">
      <c r="A157" s="16"/>
      <c r="B157" s="17"/>
      <c r="C157" s="18">
        <f>SUMIF('[1]rob perf'!B$49:B$795,'[1]doch spr'!C$6:C$187,'[1]rob perf'!Q$49:Q$795)</f>
        <v>0</v>
      </c>
      <c r="D157" s="18">
        <f>SUMIF('[1]rob perf'!B$49:B$795,'[1]doch spr'!C$6:C$187,'[1]rob perf'!R$49:R$795)</f>
        <v>0</v>
      </c>
      <c r="E157" s="18"/>
      <c r="F157" s="18"/>
      <c r="G157" s="20">
        <f t="shared" si="1"/>
        <v>0</v>
      </c>
    </row>
    <row r="158" spans="1:7" ht="15" hidden="1" customHeight="1">
      <c r="A158" s="16"/>
      <c r="B158" s="17"/>
      <c r="C158" s="18">
        <f>SUMIF('[1]rob perf'!B$49:B$795,'[1]doch spr'!C$6:C$187,'[1]rob perf'!Q$49:Q$795)</f>
        <v>0</v>
      </c>
      <c r="D158" s="18">
        <f>SUMIF('[1]rob perf'!B$49:B$795,'[1]doch spr'!C$6:C$187,'[1]rob perf'!R$49:R$795)</f>
        <v>0</v>
      </c>
      <c r="E158" s="18"/>
      <c r="F158" s="18"/>
      <c r="G158" s="20">
        <f t="shared" ref="G158:G188" si="2">IF(C158=0,0,D158/C158)</f>
        <v>0</v>
      </c>
    </row>
    <row r="159" spans="1:7" ht="15" hidden="1" customHeight="1">
      <c r="A159" s="16"/>
      <c r="B159" s="17"/>
      <c r="C159" s="18">
        <f>SUMIF('[1]rob perf'!B$49:B$795,'[1]doch spr'!C$6:C$187,'[1]rob perf'!Q$49:Q$795)</f>
        <v>0</v>
      </c>
      <c r="D159" s="18">
        <f>SUMIF('[1]rob perf'!B$49:B$795,'[1]doch spr'!C$6:C$187,'[1]rob perf'!R$49:R$795)</f>
        <v>0</v>
      </c>
      <c r="E159" s="18"/>
      <c r="F159" s="18"/>
      <c r="G159" s="20">
        <f t="shared" si="2"/>
        <v>0</v>
      </c>
    </row>
    <row r="160" spans="1:7" ht="15" hidden="1" customHeight="1">
      <c r="A160" s="16"/>
      <c r="B160" s="17"/>
      <c r="C160" s="18">
        <f>SUMIF('[1]rob perf'!B$49:B$795,'[1]doch spr'!C$6:C$187,'[1]rob perf'!Q$49:Q$795)</f>
        <v>0</v>
      </c>
      <c r="D160" s="18">
        <f>SUMIF('[1]rob perf'!B$49:B$795,'[1]doch spr'!C$6:C$187,'[1]rob perf'!R$49:R$795)</f>
        <v>0</v>
      </c>
      <c r="E160" s="18"/>
      <c r="F160" s="18"/>
      <c r="G160" s="20">
        <f t="shared" si="2"/>
        <v>0</v>
      </c>
    </row>
    <row r="161" spans="1:7" ht="15" hidden="1" customHeight="1">
      <c r="A161" s="16"/>
      <c r="B161" s="17"/>
      <c r="C161" s="18">
        <f>SUMIF('[1]rob perf'!B$49:B$795,'[1]doch spr'!C$6:C$187,'[1]rob perf'!Q$49:Q$795)</f>
        <v>0</v>
      </c>
      <c r="D161" s="18">
        <f>SUMIF('[1]rob perf'!B$49:B$795,'[1]doch spr'!C$6:C$187,'[1]rob perf'!R$49:R$795)</f>
        <v>0</v>
      </c>
      <c r="E161" s="18"/>
      <c r="F161" s="18"/>
      <c r="G161" s="20">
        <f t="shared" si="2"/>
        <v>0</v>
      </c>
    </row>
    <row r="162" spans="1:7" ht="15" hidden="1" customHeight="1">
      <c r="A162" s="16"/>
      <c r="B162" s="17"/>
      <c r="C162" s="18">
        <f>SUMIF('[1]rob perf'!B$49:B$795,'[1]doch spr'!C$6:C$187,'[1]rob perf'!Q$49:Q$795)</f>
        <v>0</v>
      </c>
      <c r="D162" s="18">
        <f>SUMIF('[1]rob perf'!B$49:B$795,'[1]doch spr'!C$6:C$187,'[1]rob perf'!R$49:R$795)</f>
        <v>0</v>
      </c>
      <c r="E162" s="18"/>
      <c r="F162" s="18"/>
      <c r="G162" s="20">
        <f t="shared" si="2"/>
        <v>0</v>
      </c>
    </row>
    <row r="163" spans="1:7" ht="15" hidden="1" customHeight="1">
      <c r="A163" s="16"/>
      <c r="B163" s="17"/>
      <c r="C163" s="18">
        <f>SUMIF('[1]rob perf'!B$49:B$795,'[1]doch spr'!C$6:C$187,'[1]rob perf'!Q$49:Q$795)</f>
        <v>0</v>
      </c>
      <c r="D163" s="18">
        <f>SUMIF('[1]rob perf'!B$49:B$795,'[1]doch spr'!C$6:C$187,'[1]rob perf'!R$49:R$795)</f>
        <v>0</v>
      </c>
      <c r="E163" s="18"/>
      <c r="F163" s="18"/>
      <c r="G163" s="20">
        <f t="shared" si="2"/>
        <v>0</v>
      </c>
    </row>
    <row r="164" spans="1:7" ht="15" hidden="1" customHeight="1">
      <c r="A164" s="16"/>
      <c r="B164" s="17"/>
      <c r="C164" s="18">
        <f>SUMIF('[1]rob perf'!B$49:B$795,'[1]doch spr'!C$6:C$187,'[1]rob perf'!Q$49:Q$795)</f>
        <v>0</v>
      </c>
      <c r="D164" s="18">
        <f>SUMIF('[1]rob perf'!B$49:B$795,'[1]doch spr'!C$6:C$187,'[1]rob perf'!R$49:R$795)</f>
        <v>309854.96999999997</v>
      </c>
      <c r="E164" s="18"/>
      <c r="F164" s="18"/>
      <c r="G164" s="20"/>
    </row>
    <row r="165" spans="1:7" hidden="1">
      <c r="A165" s="16"/>
      <c r="B165" s="17"/>
      <c r="C165" s="18">
        <f>SUMIF('[1]rob perf'!B$49:B$795,'[1]doch spr'!C$6:C$187,'[1]rob perf'!Q$49:Q$795)</f>
        <v>208454.71</v>
      </c>
      <c r="D165" s="18">
        <f>SUMIF('[1]rob perf'!B$49:B$795,'[1]doch spr'!C$6:C$187,'[1]rob perf'!R$49:R$795)</f>
        <v>1964299.51</v>
      </c>
      <c r="E165" s="18"/>
      <c r="F165" s="18"/>
      <c r="G165" s="20">
        <f t="shared" si="2"/>
        <v>9.4231476467957958</v>
      </c>
    </row>
    <row r="166" spans="1:7" ht="15" hidden="1" customHeight="1">
      <c r="A166" s="16"/>
      <c r="B166" s="17"/>
      <c r="C166" s="18">
        <f>SUMIF('[1]rob perf'!B$49:B$795,'[1]doch spr'!C$6:C$187,'[1]rob perf'!Q$49:Q$795)</f>
        <v>36786.130000000005</v>
      </c>
      <c r="D166" s="18">
        <f>SUMIF('[1]rob perf'!B$49:B$795,'[1]doch spr'!C$6:C$187,'[1]rob perf'!R$49:R$795)</f>
        <v>36786.130000000005</v>
      </c>
      <c r="E166" s="18"/>
      <c r="F166" s="18"/>
      <c r="G166" s="20">
        <f t="shared" si="2"/>
        <v>1</v>
      </c>
    </row>
    <row r="167" spans="1:7" hidden="1">
      <c r="A167" s="16"/>
      <c r="B167" s="17"/>
      <c r="C167" s="18">
        <f>SUMIF('[1]rob perf'!B$49:B$795,'[1]doch spr'!C$6:C$187,'[1]rob perf'!Q$49:Q$795)</f>
        <v>0</v>
      </c>
      <c r="D167" s="18">
        <f>SUMIF('[1]rob perf'!B$49:B$795,'[1]doch spr'!C$6:C$187,'[1]rob perf'!R$49:R$795)</f>
        <v>0</v>
      </c>
      <c r="E167" s="18"/>
      <c r="F167" s="18"/>
      <c r="G167" s="20">
        <f t="shared" si="2"/>
        <v>0</v>
      </c>
    </row>
    <row r="168" spans="1:7" hidden="1">
      <c r="A168" s="16"/>
      <c r="B168" s="17"/>
      <c r="C168" s="18">
        <f>SUMIF('[1]rob perf'!B$49:B$795,'[1]doch spr'!C$6:C$187,'[1]rob perf'!Q$49:Q$795)</f>
        <v>0</v>
      </c>
      <c r="D168" s="18">
        <f>SUMIF('[1]rob perf'!B$49:B$795,'[1]doch spr'!C$6:C$187,'[1]rob perf'!R$49:R$795)</f>
        <v>0</v>
      </c>
      <c r="E168" s="18"/>
      <c r="F168" s="18"/>
      <c r="G168" s="20"/>
    </row>
    <row r="169" spans="1:7" hidden="1">
      <c r="A169" s="16"/>
      <c r="B169" s="17"/>
      <c r="C169" s="18">
        <f>SUMIF('[1]rob perf'!B$49:B$795,'[1]doch spr'!C$6:C$187,'[1]rob perf'!Q$49:Q$795)</f>
        <v>0</v>
      </c>
      <c r="D169" s="18">
        <f>SUMIF('[1]rob perf'!B$49:B$795,'[1]doch spr'!C$6:C$187,'[1]rob perf'!R$49:R$795)</f>
        <v>0</v>
      </c>
      <c r="E169" s="18"/>
      <c r="F169" s="18"/>
      <c r="G169" s="20"/>
    </row>
    <row r="170" spans="1:7" hidden="1">
      <c r="A170" s="16"/>
      <c r="B170" s="17"/>
      <c r="C170" s="18">
        <f>SUMIF('[1]rob perf'!B$49:B$795,'[1]doch spr'!C$6:C$187,'[1]rob perf'!Q$49:Q$795)</f>
        <v>9997087.9399999995</v>
      </c>
      <c r="D170" s="18">
        <f>SUMIF('[1]rob perf'!B$49:B$795,'[1]doch spr'!C$6:C$187,'[1]rob perf'!R$49:R$795)</f>
        <v>3980917.2600000002</v>
      </c>
      <c r="E170" s="18"/>
      <c r="F170" s="18"/>
      <c r="G170" s="20"/>
    </row>
    <row r="171" spans="1:7" hidden="1">
      <c r="A171" s="16"/>
      <c r="B171" s="17"/>
      <c r="C171" s="18">
        <f>SUMIF('[1]rob perf'!B$49:B$795,'[1]doch spr'!C$6:C$187,'[1]rob perf'!Q$49:Q$795)</f>
        <v>663696.8899999999</v>
      </c>
      <c r="D171" s="18">
        <f>SUMIF('[1]rob perf'!B$49:B$795,'[1]doch spr'!C$6:C$187,'[1]rob perf'!R$49:R$795)</f>
        <v>0</v>
      </c>
      <c r="E171" s="18"/>
      <c r="F171" s="18"/>
      <c r="G171" s="20"/>
    </row>
    <row r="172" spans="1:7" hidden="1">
      <c r="A172" s="16"/>
      <c r="B172" s="17"/>
      <c r="C172" s="18">
        <f>SUMIF('[1]rob perf'!B$49:B$795,'[1]doch spr'!C$6:C$187,'[1]rob perf'!Q$49:Q$795)</f>
        <v>0</v>
      </c>
      <c r="D172" s="18">
        <f>SUMIF('[1]rob perf'!B$49:B$795,'[1]doch spr'!C$6:C$187,'[1]rob perf'!R$49:R$795)</f>
        <v>0</v>
      </c>
      <c r="E172" s="18"/>
      <c r="F172" s="18"/>
      <c r="G172" s="20"/>
    </row>
    <row r="173" spans="1:7" hidden="1">
      <c r="A173" s="16"/>
      <c r="B173" s="17"/>
      <c r="C173" s="18">
        <f>SUMIF('[1]rob perf'!B$49:B$795,'[1]doch spr'!C$6:C$187,'[1]rob perf'!Q$49:Q$795)</f>
        <v>120453.79</v>
      </c>
      <c r="D173" s="18">
        <f>SUMIF('[1]rob perf'!B$49:B$795,'[1]doch spr'!C$6:C$187,'[1]rob perf'!R$49:R$795)</f>
        <v>216739.78</v>
      </c>
      <c r="E173" s="18"/>
      <c r="F173" s="18"/>
      <c r="G173" s="20"/>
    </row>
    <row r="174" spans="1:7" ht="15" hidden="1" customHeight="1">
      <c r="A174" s="16"/>
      <c r="B174" s="17"/>
      <c r="C174" s="18">
        <f>SUMIF('[1]rob perf'!B$49:B$795,'[1]doch spr'!C$6:C$187,'[1]rob perf'!Q$49:Q$795)</f>
        <v>0</v>
      </c>
      <c r="D174" s="18">
        <f>SUMIF('[1]rob perf'!B$49:B$795,'[1]doch spr'!C$6:C$187,'[1]rob perf'!R$49:R$795)</f>
        <v>0</v>
      </c>
      <c r="E174" s="18"/>
      <c r="F174" s="18">
        <v>6642317.3800000008</v>
      </c>
      <c r="G174" s="20">
        <f t="shared" si="2"/>
        <v>0</v>
      </c>
    </row>
    <row r="175" spans="1:7" ht="15" hidden="1" customHeight="1">
      <c r="A175" s="21"/>
      <c r="B175" s="22"/>
      <c r="C175" s="18">
        <f>SUMIF('[1]rob perf'!B$49:B$795,'[1]doch spr'!C$6:C$187,'[1]rob perf'!Q$49:Q$795)</f>
        <v>0</v>
      </c>
      <c r="D175" s="18">
        <f>SUMIF('[1]rob perf'!B$49:B$795,'[1]doch spr'!C$6:C$187,'[1]rob perf'!R$49:R$795)</f>
        <v>150000</v>
      </c>
      <c r="E175" s="18"/>
      <c r="F175" s="18"/>
      <c r="G175" s="20"/>
    </row>
    <row r="176" spans="1:7" hidden="1">
      <c r="A176" s="21"/>
      <c r="B176" s="22"/>
      <c r="C176" s="18">
        <f>SUMIF('[1]rob perf'!B$49:B$795,'[1]doch spr'!C$6:C$187,'[1]rob perf'!Q$49:Q$795)</f>
        <v>0</v>
      </c>
      <c r="D176" s="18">
        <f>SUMIF('[1]rob perf'!B$49:B$795,'[1]doch spr'!C$6:C$187,'[1]rob perf'!R$49:R$795)</f>
        <v>850000</v>
      </c>
      <c r="E176" s="23"/>
      <c r="F176" s="23">
        <v>91413737.589999989</v>
      </c>
      <c r="G176" s="24">
        <f t="shared" si="2"/>
        <v>0</v>
      </c>
    </row>
    <row r="177" spans="1:7" hidden="1">
      <c r="A177" s="21"/>
      <c r="B177" s="22"/>
      <c r="C177" s="18">
        <f>SUMIF('[1]rob perf'!B$49:B$795,'[1]doch spr'!C$6:C$187,'[1]rob perf'!Q$49:Q$795)</f>
        <v>0</v>
      </c>
      <c r="D177" s="18">
        <f>SUMIF('[1]rob perf'!B$49:B$795,'[1]doch spr'!C$6:C$187,'[1]rob perf'!R$49:R$795)</f>
        <v>0</v>
      </c>
      <c r="E177" s="23"/>
      <c r="F177" s="23"/>
      <c r="G177" s="24">
        <f t="shared" si="2"/>
        <v>0</v>
      </c>
    </row>
    <row r="178" spans="1:7" hidden="1">
      <c r="A178" s="21"/>
      <c r="B178" s="22"/>
      <c r="C178" s="18">
        <f>SUMIF('[1]rob perf'!B$49:B$795,'[1]doch spr'!C$6:C$187,'[1]rob perf'!Q$49:Q$795)</f>
        <v>0</v>
      </c>
      <c r="D178" s="18">
        <f>SUMIF('[1]rob perf'!B$49:B$795,'[1]doch spr'!C$6:C$187,'[1]rob perf'!R$49:R$795)</f>
        <v>0</v>
      </c>
      <c r="E178" s="23"/>
      <c r="F178" s="23"/>
      <c r="G178" s="24"/>
    </row>
    <row r="179" spans="1:7" hidden="1">
      <c r="A179" s="21"/>
      <c r="B179" s="22"/>
      <c r="C179" s="18">
        <f>SUMIF('[1]rob perf'!B$49:B$795,'[1]doch spr'!C$6:C$187,'[1]rob perf'!Q$49:Q$795)</f>
        <v>0</v>
      </c>
      <c r="D179" s="18">
        <f>SUMIF('[1]rob perf'!B$49:B$795,'[1]doch spr'!C$6:C$187,'[1]rob perf'!R$49:R$795)</f>
        <v>0</v>
      </c>
      <c r="E179" s="23"/>
      <c r="F179" s="23"/>
      <c r="G179" s="24">
        <f t="shared" si="2"/>
        <v>0</v>
      </c>
    </row>
    <row r="180" spans="1:7" hidden="1">
      <c r="A180" s="21"/>
      <c r="B180" s="22"/>
      <c r="C180" s="18">
        <f>SUMIF('[1]rob perf'!B$49:B$795,'[1]doch spr'!C$6:C$187,'[1]rob perf'!Q$49:Q$795)</f>
        <v>0</v>
      </c>
      <c r="D180" s="18">
        <f>SUMIF('[1]rob perf'!B$49:B$795,'[1]doch spr'!C$6:C$187,'[1]rob perf'!R$49:R$795)</f>
        <v>0</v>
      </c>
      <c r="E180" s="23"/>
      <c r="F180" s="23"/>
      <c r="G180" s="24">
        <f t="shared" si="2"/>
        <v>0</v>
      </c>
    </row>
    <row r="181" spans="1:7" hidden="1">
      <c r="A181" s="16"/>
      <c r="B181" s="17"/>
      <c r="C181" s="18">
        <f>SUMIF('[1]rob perf'!B$49:B$795,'[1]doch spr'!C$6:C$187,'[1]rob perf'!Q$49:Q$795)</f>
        <v>0</v>
      </c>
      <c r="D181" s="18">
        <f>SUMIF('[1]rob perf'!B$49:B$795,'[1]doch spr'!C$6:C$187,'[1]rob perf'!R$49:R$795)</f>
        <v>0</v>
      </c>
      <c r="E181" s="18"/>
      <c r="F181" s="18"/>
      <c r="G181" s="20">
        <f t="shared" si="2"/>
        <v>0</v>
      </c>
    </row>
    <row r="182" spans="1:7" hidden="1">
      <c r="A182" s="16"/>
      <c r="B182" s="17"/>
      <c r="C182" s="18">
        <f>SUMIF('[1]rob perf'!B$49:B$795,'[1]doch spr'!C$6:C$187,'[1]rob perf'!Q$49:Q$795)</f>
        <v>0</v>
      </c>
      <c r="D182" s="18">
        <f>SUMIF('[1]rob perf'!B$49:B$795,'[1]doch spr'!C$6:C$187,'[1]rob perf'!R$49:R$795)</f>
        <v>0</v>
      </c>
      <c r="E182" s="18"/>
      <c r="F182" s="18"/>
      <c r="G182" s="20"/>
    </row>
    <row r="183" spans="1:7" hidden="1">
      <c r="A183" s="16"/>
      <c r="B183" s="17"/>
      <c r="C183" s="18">
        <f>SUMIF('[1]rob perf'!B$49:B$795,'[1]doch spr'!C$6:C$187,'[1]rob perf'!Q$49:Q$795)</f>
        <v>0</v>
      </c>
      <c r="D183" s="18">
        <f>SUMIF('[1]rob perf'!B$49:B$795,'[1]doch spr'!C$6:C$187,'[1]rob perf'!R$49:R$795)</f>
        <v>0</v>
      </c>
      <c r="E183" s="18"/>
      <c r="F183" s="18"/>
      <c r="G183" s="20"/>
    </row>
    <row r="184" spans="1:7" hidden="1">
      <c r="A184" s="16"/>
      <c r="B184" s="17"/>
      <c r="C184" s="18">
        <f>SUMIF('[1]rob perf'!B$49:B$795,'[1]doch spr'!C$6:C$187,'[1]rob perf'!Q$49:Q$795)</f>
        <v>0</v>
      </c>
      <c r="D184" s="18">
        <f>SUMIF('[1]rob perf'!B$49:B$795,'[1]doch spr'!C$6:C$187,'[1]rob perf'!R$49:R$795)</f>
        <v>0</v>
      </c>
      <c r="E184" s="18"/>
      <c r="F184" s="18"/>
      <c r="G184" s="20">
        <f t="shared" si="2"/>
        <v>0</v>
      </c>
    </row>
    <row r="185" spans="1:7" hidden="1">
      <c r="A185" s="16"/>
      <c r="B185" s="17"/>
      <c r="C185" s="18">
        <f>SUMIF('[1]rob perf'!B$49:B$795,'[1]doch spr'!C$6:C$187,'[1]rob perf'!Q$49:Q$795)</f>
        <v>0</v>
      </c>
      <c r="D185" s="18">
        <f>SUMIF('[1]rob perf'!B$49:B$795,'[1]doch spr'!C$6:C$187,'[1]rob perf'!R$49:R$795)</f>
        <v>0</v>
      </c>
      <c r="E185" s="18"/>
      <c r="F185" s="18"/>
      <c r="G185" s="20">
        <f t="shared" si="2"/>
        <v>0</v>
      </c>
    </row>
    <row r="186" spans="1:7" hidden="1">
      <c r="A186" s="16"/>
      <c r="B186" s="17"/>
      <c r="C186" s="18">
        <f>SUMIF('[1]rob perf'!B$49:B$795,'[1]doch spr'!C$6:C$187,'[1]rob perf'!Q$49:Q$795)</f>
        <v>0</v>
      </c>
      <c r="D186" s="18">
        <f>SUMIF('[1]rob perf'!B$49:B$795,'[1]doch spr'!C$6:C$187,'[1]rob perf'!R$49:R$795)</f>
        <v>0</v>
      </c>
      <c r="E186" s="18"/>
      <c r="F186" s="18"/>
      <c r="G186" s="20">
        <f t="shared" si="2"/>
        <v>0</v>
      </c>
    </row>
    <row r="187" spans="1:7" hidden="1">
      <c r="A187" s="16"/>
      <c r="B187" s="17"/>
      <c r="C187" s="18">
        <f>SUMIF('[1]rob perf'!B$49:B$795,'[1]doch spr'!C$6:C$187,'[1]rob perf'!Q$49:Q$795)</f>
        <v>0</v>
      </c>
      <c r="D187" s="18">
        <f>SUMIF('[1]rob perf'!B$49:B$795,'[1]doch spr'!C$6:C$187,'[1]rob perf'!R$49:R$795)</f>
        <v>0</v>
      </c>
      <c r="E187" s="18"/>
      <c r="F187" s="18"/>
      <c r="G187" s="20">
        <f t="shared" si="2"/>
        <v>0</v>
      </c>
    </row>
    <row r="188" spans="1:7">
      <c r="A188" s="12"/>
      <c r="B188" s="13" t="s">
        <v>103</v>
      </c>
      <c r="C188" s="14">
        <f>SUM(C5,C13,C50)</f>
        <v>775532552.25999999</v>
      </c>
      <c r="D188" s="14">
        <f>SUM(D5,D13,D50)</f>
        <v>497824982.5999999</v>
      </c>
      <c r="E188" s="14">
        <f>SUM(E5,E13,E50)</f>
        <v>761285012.59000003</v>
      </c>
      <c r="F188" s="14" t="e">
        <f>SUM(F5,F13,F50)</f>
        <v>#REF!</v>
      </c>
      <c r="G188" s="15">
        <f t="shared" si="2"/>
        <v>0.6419137161287104</v>
      </c>
    </row>
    <row r="189" spans="1:7">
      <c r="E189" s="49" t="s">
        <v>105</v>
      </c>
      <c r="F189" s="49" t="s">
        <v>105</v>
      </c>
    </row>
    <row r="190" spans="1:7">
      <c r="C190" s="50">
        <v>775532552.25999999</v>
      </c>
      <c r="D190" s="50">
        <v>497824982.59999996</v>
      </c>
      <c r="E190" s="50"/>
      <c r="F190" s="50"/>
      <c r="G190" s="51"/>
    </row>
    <row r="191" spans="1:7">
      <c r="C191" s="44">
        <f>C188-C190</f>
        <v>0</v>
      </c>
      <c r="D191" s="44">
        <f>D188-D190</f>
        <v>0</v>
      </c>
    </row>
    <row r="192" spans="1:7">
      <c r="C192" s="44" t="e">
        <f>SUM(C193:C194)</f>
        <v>#REF!</v>
      </c>
      <c r="D192" s="44" t="e">
        <f>SUM(D193:D194)</f>
        <v>#REF!</v>
      </c>
      <c r="E192" s="44">
        <f>SUM(E193:E194)</f>
        <v>761285012.59000003</v>
      </c>
      <c r="F192" s="44" t="e">
        <f>SUM(F193:F194)</f>
        <v>#REF!</v>
      </c>
    </row>
    <row r="193" spans="1:7" s="52" customFormat="1">
      <c r="A193" s="32"/>
      <c r="B193" s="33" t="s">
        <v>106</v>
      </c>
      <c r="C193" s="34" t="e">
        <f t="shared" ref="C193:G193" si="3">C188-C194</f>
        <v>#REF!</v>
      </c>
      <c r="D193" s="34" t="e">
        <f t="shared" si="3"/>
        <v>#REF!</v>
      </c>
      <c r="E193" s="34">
        <f t="shared" si="3"/>
        <v>750833326.81000006</v>
      </c>
      <c r="F193" s="34" t="e">
        <f t="shared" si="3"/>
        <v>#REF!</v>
      </c>
      <c r="G193" s="34">
        <f t="shared" si="3"/>
        <v>-18.442193552700576</v>
      </c>
    </row>
    <row r="194" spans="1:7">
      <c r="A194" s="21"/>
      <c r="B194" s="22" t="s">
        <v>101</v>
      </c>
      <c r="C194" s="23" t="e">
        <f>SUM(#REF!,C144:C145,C80:C81,C83,C43,C36:C40,C34,C31,C27,C25,C18:C19,C86:C88,C47)</f>
        <v>#REF!</v>
      </c>
      <c r="D194" s="23" t="e">
        <f>SUM(#REF!,D144:D145,D80:D81,D83,D43,D36:D40,D34,D31,D27,D25,D18:D19,D86:D88)</f>
        <v>#REF!</v>
      </c>
      <c r="E194" s="23">
        <f t="shared" ref="E194:G194" si="4">SUM(E176:E180,E151:E155,E144:E145,E80:E81,E83,E43,E36:E40,E34,E31,E27,E25,E18:E19,E86:E88)</f>
        <v>10451685.779999999</v>
      </c>
      <c r="F194" s="23">
        <f t="shared" si="4"/>
        <v>93157211.839999989</v>
      </c>
      <c r="G194" s="23">
        <f t="shared" si="4"/>
        <v>19.084107268829285</v>
      </c>
    </row>
    <row r="195" spans="1:7" s="28" customFormat="1">
      <c r="A195" s="53"/>
      <c r="B195" s="54"/>
      <c r="C195" s="48"/>
      <c r="D195" s="48"/>
      <c r="E195" s="48"/>
      <c r="F195" s="48"/>
      <c r="G195" s="48"/>
    </row>
    <row r="196" spans="1:7" s="28" customFormat="1">
      <c r="A196" s="53"/>
      <c r="B196" s="54" t="s">
        <v>107</v>
      </c>
      <c r="C196" s="48">
        <v>697765615.72000003</v>
      </c>
      <c r="D196" s="48"/>
      <c r="E196" s="48"/>
      <c r="F196" s="48"/>
      <c r="G196" s="48"/>
    </row>
    <row r="197" spans="1:7" s="28" customFormat="1">
      <c r="A197" s="53"/>
      <c r="B197" s="54" t="s">
        <v>100</v>
      </c>
      <c r="C197" s="48">
        <f>C188-C196</f>
        <v>77766936.539999962</v>
      </c>
      <c r="D197" s="48"/>
      <c r="E197" s="48"/>
      <c r="F197" s="48"/>
      <c r="G197" s="48"/>
    </row>
    <row r="198" spans="1:7" s="28" customFormat="1">
      <c r="A198" s="53"/>
      <c r="B198" s="54" t="s">
        <v>101</v>
      </c>
      <c r="C198" s="48"/>
      <c r="D198" s="48"/>
      <c r="E198" s="48"/>
      <c r="F198" s="48"/>
      <c r="G198" s="48"/>
    </row>
    <row r="199" spans="1:7" s="28" customFormat="1">
      <c r="A199" s="53"/>
      <c r="B199" s="54" t="s">
        <v>108</v>
      </c>
      <c r="C199" s="48">
        <v>224481548.08000001</v>
      </c>
      <c r="D199" s="48"/>
      <c r="E199" s="48">
        <v>204000000</v>
      </c>
      <c r="F199" s="48"/>
      <c r="G199" s="48"/>
    </row>
    <row r="200" spans="1:7" s="28" customFormat="1">
      <c r="A200" s="53"/>
      <c r="B200" s="54" t="s">
        <v>109</v>
      </c>
      <c r="C200" s="48">
        <v>46488730</v>
      </c>
      <c r="D200" s="48"/>
      <c r="E200" s="48">
        <v>46488730</v>
      </c>
      <c r="F200" s="48"/>
      <c r="G200" s="48"/>
    </row>
    <row r="201" spans="1:7" s="28" customFormat="1">
      <c r="A201" s="53"/>
      <c r="B201" s="54"/>
      <c r="C201" s="48"/>
      <c r="D201" s="48"/>
      <c r="E201" s="48"/>
      <c r="F201" s="48"/>
      <c r="G201" s="48"/>
    </row>
    <row r="202" spans="1:7" s="28" customFormat="1">
      <c r="A202" s="53"/>
      <c r="B202" s="54"/>
      <c r="C202" s="48"/>
      <c r="D202" s="48"/>
      <c r="E202" s="48"/>
      <c r="F202" s="48"/>
      <c r="G202" s="48"/>
    </row>
    <row r="203" spans="1:7">
      <c r="C203" s="44">
        <v>74049586</v>
      </c>
    </row>
    <row r="204" spans="1:7">
      <c r="C204" s="44">
        <f>C114-C148</f>
        <v>48342634.400000006</v>
      </c>
      <c r="D204" s="49">
        <f>D114-D148</f>
        <v>36428622.130000003</v>
      </c>
      <c r="E204" s="49">
        <f>C188-E188</f>
        <v>14247539.669999957</v>
      </c>
      <c r="F204" s="49" t="e">
        <f>D188-F188</f>
        <v>#REF!</v>
      </c>
      <c r="G204" s="46">
        <f>SUM(G145,G144,G86,G83)</f>
        <v>2.8940274935483874</v>
      </c>
    </row>
    <row r="205" spans="1:7">
      <c r="C205" s="44">
        <f>C188-C190</f>
        <v>0</v>
      </c>
      <c r="D205" s="44">
        <f>D188-D190</f>
        <v>0</v>
      </c>
      <c r="G205" s="46">
        <f>G188-G204</f>
        <v>-2.2521137774196771</v>
      </c>
    </row>
    <row r="206" spans="1:7">
      <c r="C206" s="44" t="e">
        <f>SUM(C193:C194)</f>
        <v>#REF!</v>
      </c>
      <c r="D206" s="44" t="e">
        <f>SUM(D193:D194)</f>
        <v>#REF!</v>
      </c>
      <c r="E206" s="44">
        <f>SUM(E193:E194)</f>
        <v>761285012.59000003</v>
      </c>
      <c r="F206" s="44" t="e">
        <f>SUM(F193:F194)</f>
        <v>#REF!</v>
      </c>
    </row>
    <row r="207" spans="1:7">
      <c r="C207" s="44">
        <f>C114-C148</f>
        <v>48342634.400000006</v>
      </c>
      <c r="D207" s="44">
        <f>D114-D148</f>
        <v>36428622.130000003</v>
      </c>
      <c r="E207" s="44">
        <f>D207/C207*100</f>
        <v>75.35506201126681</v>
      </c>
      <c r="F207" s="44">
        <f>E207/D207*100</f>
        <v>2.0685674506807597E-4</v>
      </c>
      <c r="G207" s="46">
        <f>IF(C207=0,0,D207/C207)</f>
        <v>0.75355062011266805</v>
      </c>
    </row>
    <row r="209" spans="2:7">
      <c r="C209" s="44" t="e">
        <f>C194-C203</f>
        <v>#REF!</v>
      </c>
      <c r="E209" s="44">
        <f>SUM(E188-E148)</f>
        <v>761285012.59000003</v>
      </c>
      <c r="F209" s="44" t="e">
        <f>SUM(F188-F148)</f>
        <v>#REF!</v>
      </c>
    </row>
    <row r="210" spans="2:7">
      <c r="B210" s="43" t="s">
        <v>110</v>
      </c>
      <c r="E210" s="44" t="e">
        <f>D210/C210</f>
        <v>#DIV/0!</v>
      </c>
      <c r="F210" s="44" t="e">
        <f>E210/D210</f>
        <v>#DIV/0!</v>
      </c>
      <c r="G210" s="47"/>
    </row>
    <row r="211" spans="2:7">
      <c r="C211" s="44">
        <f>SUM(C83,C86,C145,C176,C179,C80)</f>
        <v>12508900</v>
      </c>
    </row>
    <row r="213" spans="2:7">
      <c r="C213" s="44">
        <v>62630051</v>
      </c>
    </row>
    <row r="214" spans="2:7" ht="15.75" customHeight="1"/>
    <row r="215" spans="2:7">
      <c r="C215" s="44">
        <f>C211-C213</f>
        <v>-50121151</v>
      </c>
    </row>
    <row r="217" spans="2:7">
      <c r="C217" s="44">
        <v>438595057</v>
      </c>
    </row>
    <row r="218" spans="2:7">
      <c r="B218" s="43" t="s">
        <v>101</v>
      </c>
    </row>
    <row r="220" spans="2:7">
      <c r="C220" s="44">
        <f>C188-C5-C13+C32-C148</f>
        <v>372063107.93000001</v>
      </c>
      <c r="D220" s="44">
        <f>D188-D5-D13+D32-D148</f>
        <v>228308096.94999993</v>
      </c>
      <c r="E220" s="44">
        <f>1.2%*D220</f>
        <v>2739697.163399999</v>
      </c>
      <c r="F220" s="44">
        <f>1.2%*E220</f>
        <v>32876.365960799987</v>
      </c>
    </row>
    <row r="222" spans="2:7">
      <c r="C222" s="44">
        <v>23.8</v>
      </c>
      <c r="D222" s="44">
        <v>28.9</v>
      </c>
    </row>
    <row r="223" spans="2:7">
      <c r="C223" s="44">
        <v>38.200000000000003</v>
      </c>
      <c r="D223" s="44">
        <v>42.3</v>
      </c>
    </row>
    <row r="225" spans="3:6">
      <c r="C225" s="44" t="e">
        <f>C193-C52-C89-C5</f>
        <v>#REF!</v>
      </c>
    </row>
    <row r="227" spans="3:6">
      <c r="C227" s="44">
        <v>64013212</v>
      </c>
      <c r="D227" s="44">
        <f>C227*E223/100</f>
        <v>0</v>
      </c>
      <c r="E227" s="44">
        <f>E188-E148</f>
        <v>761285012.59000003</v>
      </c>
      <c r="F227" s="44" t="e">
        <f>F188-F148</f>
        <v>#REF!</v>
      </c>
    </row>
    <row r="228" spans="3:6">
      <c r="C228" s="44">
        <v>17676062</v>
      </c>
      <c r="D228" s="44">
        <f>C228*E223/100</f>
        <v>0</v>
      </c>
    </row>
    <row r="229" spans="3:6">
      <c r="E229" s="44">
        <f>E227-C227</f>
        <v>697271800.59000003</v>
      </c>
      <c r="F229" s="44" t="e">
        <f>F227-D227</f>
        <v>#REF!</v>
      </c>
    </row>
    <row r="230" spans="3:6">
      <c r="C230" s="44">
        <v>6200000</v>
      </c>
      <c r="D230" s="44">
        <f>C230*E222/100</f>
        <v>0</v>
      </c>
    </row>
    <row r="231" spans="3:6">
      <c r="C231" s="44">
        <v>1400000</v>
      </c>
      <c r="D231" s="44">
        <f>C231*E222/100</f>
        <v>0</v>
      </c>
    </row>
    <row r="236" spans="3:6">
      <c r="C236" s="44">
        <v>527711319.31</v>
      </c>
    </row>
    <row r="237" spans="3:6">
      <c r="C237" s="44">
        <v>105054735</v>
      </c>
    </row>
    <row r="238" spans="3:6">
      <c r="C238" s="44">
        <v>8560000</v>
      </c>
      <c r="E238" s="44" t="e">
        <f>E188-E151-#REF!-E145-E43-E39-E38-E37-E36-E34-E27-E25-E19-E18-E10-E79-E83</f>
        <v>#REF!</v>
      </c>
      <c r="F238" s="44" t="e">
        <f>F188-F151-#REF!-F145-F43-F39-F38-F37-F36-F34-F27-F25-F19-F18-F10-F79-F83</f>
        <v>#REF!</v>
      </c>
    </row>
    <row r="239" spans="3:6">
      <c r="C239" s="44">
        <v>115464370</v>
      </c>
      <c r="E239" s="44" t="e">
        <f>SUM(E10,E18,E19,E25,E27,E34,E36,E37,E38,E39,E43,E145,#REF!,E151)</f>
        <v>#REF!</v>
      </c>
      <c r="F239" s="44" t="e">
        <f>SUM(F10,F18,F19,F25,F27,F34,F36,F37,F38,F39,F43,F145,#REF!,F151)</f>
        <v>#REF!</v>
      </c>
    </row>
    <row r="240" spans="3:6">
      <c r="C240" s="44">
        <v>181703343</v>
      </c>
      <c r="E240" s="44">
        <f>SUM(E79,E83)</f>
        <v>8380000</v>
      </c>
      <c r="F240" s="44">
        <f>SUM(F79,F83)</f>
        <v>1390474.25</v>
      </c>
    </row>
    <row r="242" spans="3:6">
      <c r="C242" s="44">
        <f>C236-C237-C238-C239-C240</f>
        <v>116928871.31</v>
      </c>
      <c r="E242" s="44" t="e">
        <f>SUM(E238:E240)</f>
        <v>#REF!</v>
      </c>
      <c r="F242" s="44" t="e">
        <f>SUM(F238:F240)</f>
        <v>#REF!</v>
      </c>
    </row>
    <row r="243" spans="3:6">
      <c r="E243" s="44">
        <v>379064243.56999999</v>
      </c>
      <c r="F243" s="44">
        <v>379064243.56999999</v>
      </c>
    </row>
    <row r="244" spans="3:6">
      <c r="C244" s="44" t="e">
        <f>C194-17652000</f>
        <v>#REF!</v>
      </c>
    </row>
    <row r="254" spans="3:6">
      <c r="E254" s="44">
        <f>E188-E148</f>
        <v>761285012.59000003</v>
      </c>
      <c r="F254" s="44" t="e">
        <f>F188-F148</f>
        <v>#REF!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07.2022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2022-09-14T10:44:00Z</dcterms:created>
  <dcterms:modified xsi:type="dcterms:W3CDTF">2022-09-14T10:45:22Z</dcterms:modified>
</cp:coreProperties>
</file>